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DATA\1. Client Work Orders\28148 Hilcorp Alaska Multiwell Cuttings MICP XRD\XRD\"/>
    </mc:Choice>
  </mc:AlternateContent>
  <xr:revisionPtr revIDLastSave="0" documentId="13_ncr:1_{9515E9AE-FC23-4E20-B8B8-9F6D57FE8232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Cover" sheetId="8" r:id="rId1"/>
    <sheet name="Procedure" sheetId="9" r:id="rId2"/>
    <sheet name="Data" sheetId="11" r:id="rId3"/>
    <sheet name="Plots" sheetId="12" r:id="rId4"/>
  </sheets>
  <definedNames>
    <definedName name="_xlnm.Print_Area" localSheetId="0">Cover!$A$1:$K$39</definedName>
    <definedName name="_xlnm.Print_Area" localSheetId="2">Data!$A$1:$AK$61</definedName>
    <definedName name="_xlnm.Print_Area" localSheetId="3">Plots!$A$1:$AO$65</definedName>
    <definedName name="_xlnm.Print_Area" localSheetId="1">Procedure!$A$1:$T$57</definedName>
    <definedName name="solver_adj" localSheetId="2" hidden="1">Data!#REF!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Data!#REF!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1</definedName>
    <definedName name="solver_nwt" localSheetId="2" hidden="1">1</definedName>
    <definedName name="solver_opt" localSheetId="2" hidden="1">Data!#REF!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hs1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51" i="11" l="1"/>
  <c r="D8" i="11" l="1"/>
  <c r="F29" i="8"/>
  <c r="F26" i="8"/>
  <c r="F25" i="8"/>
  <c r="F24" i="8"/>
  <c r="F30" i="8" l="1"/>
  <c r="D4" i="9" l="1"/>
  <c r="D5" i="9"/>
  <c r="D6" i="9"/>
  <c r="D7" i="9"/>
  <c r="D8" i="9"/>
  <c r="D3" i="9"/>
  <c r="P41" i="11" l="1"/>
  <c r="AI41" i="11" s="1"/>
  <c r="AI42" i="11"/>
  <c r="P50" i="11"/>
  <c r="AI50" i="11" s="1"/>
  <c r="AI51" i="11"/>
  <c r="P54" i="11"/>
  <c r="AI54" i="11" s="1"/>
  <c r="AI55" i="11"/>
  <c r="P39" i="11"/>
  <c r="AI39" i="11" s="1"/>
  <c r="P48" i="11"/>
  <c r="AI48" i="11" s="1"/>
  <c r="P49" i="11"/>
  <c r="AI49" i="11" s="1"/>
  <c r="P43" i="11"/>
  <c r="AI43" i="11" s="1"/>
  <c r="P44" i="11"/>
  <c r="AI44" i="11" s="1"/>
  <c r="P45" i="11"/>
  <c r="AI45" i="11" s="1"/>
  <c r="P46" i="11"/>
  <c r="AI46" i="11" s="1"/>
  <c r="P47" i="11"/>
  <c r="AI47" i="11" s="1"/>
  <c r="P52" i="11"/>
  <c r="AI52" i="11" s="1"/>
  <c r="P53" i="11"/>
  <c r="AI53" i="11" s="1"/>
  <c r="P56" i="11"/>
  <c r="AI56" i="11" s="1"/>
  <c r="P38" i="11"/>
  <c r="AI38" i="11" s="1"/>
  <c r="P32" i="11" l="1"/>
  <c r="AI32" i="11" s="1"/>
  <c r="P17" i="11"/>
  <c r="P26" i="11"/>
  <c r="P27" i="11"/>
  <c r="AI27" i="11" s="1"/>
  <c r="P30" i="11"/>
  <c r="P15" i="11"/>
  <c r="AI17" i="11" s="1"/>
  <c r="P24" i="11"/>
  <c r="P25" i="11"/>
  <c r="AI18" i="11"/>
  <c r="P19" i="11"/>
  <c r="AI19" i="11" s="1"/>
  <c r="P20" i="11"/>
  <c r="P21" i="11"/>
  <c r="P22" i="11"/>
  <c r="P23" i="11"/>
  <c r="AI23" i="11" s="1"/>
  <c r="P28" i="11"/>
  <c r="AI28" i="11" s="1"/>
  <c r="P29" i="11"/>
  <c r="AI29" i="11" s="1"/>
  <c r="P14" i="11"/>
  <c r="AI14" i="11" s="1"/>
  <c r="AI26" i="11" l="1"/>
  <c r="AI22" i="11"/>
  <c r="AI21" i="11"/>
  <c r="AI15" i="11"/>
  <c r="AI25" i="11"/>
  <c r="AI30" i="11"/>
  <c r="AI20" i="11"/>
  <c r="AI31" i="11"/>
  <c r="AI24" i="11"/>
  <c r="D4" i="12" l="1"/>
  <c r="D5" i="12"/>
  <c r="D6" i="12"/>
  <c r="D7" i="12"/>
  <c r="D8" i="12"/>
  <c r="D3" i="12"/>
</calcChain>
</file>

<file path=xl/sharedStrings.xml><?xml version="1.0" encoding="utf-8"?>
<sst xmlns="http://schemas.openxmlformats.org/spreadsheetml/2006/main" count="291" uniqueCount="120">
  <si>
    <t>Sample Metadata</t>
  </si>
  <si>
    <t>Client</t>
  </si>
  <si>
    <t>Sample ID</t>
  </si>
  <si>
    <t>ft</t>
  </si>
  <si>
    <t>FINAL REPORT</t>
  </si>
  <si>
    <t>Prepared for:</t>
  </si>
  <si>
    <t>Location</t>
  </si>
  <si>
    <t>API</t>
  </si>
  <si>
    <t>Project</t>
  </si>
  <si>
    <t>Date</t>
  </si>
  <si>
    <t>Introduction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</si>
  <si>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Following sample reception, all material is inventoried, labelled, and entered into NuQuest.</t>
    </r>
  </si>
  <si>
    <t>References</t>
  </si>
  <si>
    <t>Project Summary</t>
  </si>
  <si>
    <t>Top Depth</t>
  </si>
  <si>
    <t>Bottom Depth</t>
  </si>
  <si>
    <t>www.nutechenergy.com</t>
  </si>
  <si>
    <t>281-812-4030</t>
  </si>
  <si>
    <t>X-RAY DIFFRACTION ANALYSIS</t>
  </si>
  <si>
    <t>At the request of the client, core samples from the subject well were submitted to PoroLabs for X-Ray Diffraction (XRD) analysis.</t>
  </si>
  <si>
    <t>Bulk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</si>
  <si>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Samples  are lightly cleaned and hand crushed with a mortar and pestle until the majority of the material passed through a 35 mesh sieve. 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</si>
  <si>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material is ground into a fine, homogenized powder using McCrone micronizing mill for 12 minutes.  Samples are moved to dry in vent hood until solid material is separated from solution.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</si>
  <si>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 material is dispersed within an aqueous solution of 0.5% (w/v) PVA before loading into spray dry holder on air brush.  </t>
    </r>
  </si>
  <si>
    <t>·         The unit is fitted with a “D/teX Ultra” high speed detector with a Ni filter to eliminate K-β peaks.</t>
  </si>
  <si>
    <t>·         The samples are scanned from 5° to 70° 2θ with a step size of 0.02° 2θ and a scan rate of 5° 2θ per minute.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</si>
  <si>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Diffractograms are analyzed using ICDD PDF2 2012 and NIST databases, along with in-house mineral standards, to identify the mineral phases present.  </t>
    </r>
  </si>
  <si>
    <t>·         Mineralogy is quantified using Whole Pattern Profile Fitting (WPPF) software with Rietveld Refinement techniques.</t>
  </si>
  <si>
    <t>·         Non-crystalline (amorphous) material, such as organic matter is not included within quantified composition.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</si>
  <si>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Spray-dried powder is loaded into stainless-steel sample holder and scanned with X-Ray Diffractometer using Cu Kα radiation.</t>
    </r>
  </si>
  <si>
    <r>
      <t>1.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Hillier, S. (1999) Use of an Air Brush to Spray Dry Samples for X-ray Powder Diffraction. Pp. 127-135 in: Clay Minerals, Volume 34, Macaulay Land Use Research Institute, Aberdeen.</t>
    </r>
  </si>
  <si>
    <r>
      <t>2.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Jenkins, R. and Snyder, R.L. (1996) Introduction to X-ray Powder Diffractometry: Wiley-Interscience Publication, New York, 403 pp.</t>
    </r>
  </si>
  <si>
    <r>
      <t>3.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Moore, D. M. &amp; Reynolds, R. C., Jr. (1997) X-Ray Diffraction and the Identification and Analysis of Clay Minerals: Oxford University Press, Oxford, 378 pp.</t>
    </r>
  </si>
  <si>
    <r>
      <t>4.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Poppe L.J., Paskevich V.F., Hathaway J.C., and Blackwood D.S. (2001) A Laboratory Manual for X-Ray Powder Diffraction: U. S. Geological Survey Open-File Report 01-041</t>
    </r>
  </si>
  <si>
    <r>
      <t>5.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Recommended Practice for Core-Analyis Procedure, Volume 40. American Petroleum Institute.</t>
    </r>
  </si>
  <si>
    <r>
      <t>6.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Reynolds, R. C., Jr. and Hower, J. (1970) The Nature of Interlayering in Mixed-Layer Illite-Montmorillonite. Pp. 25-36 in: Clays &amp; Clay Minerals, Volume 18, Oxford University Press, Oxford</t>
    </r>
  </si>
  <si>
    <t>Quartz</t>
  </si>
  <si>
    <t>K-Feldspar</t>
  </si>
  <si>
    <t>Plagioclase</t>
  </si>
  <si>
    <t>Calcite</t>
  </si>
  <si>
    <t>Siderite</t>
  </si>
  <si>
    <t>Total Carbonate</t>
  </si>
  <si>
    <t>Pyrite</t>
  </si>
  <si>
    <t>Kaolinite</t>
  </si>
  <si>
    <t>Chlorite</t>
  </si>
  <si>
    <t>Illite &amp; Mica</t>
  </si>
  <si>
    <t>Total Clay</t>
  </si>
  <si>
    <t>Total</t>
  </si>
  <si>
    <t>Calculated Grain Density</t>
  </si>
  <si>
    <t>g/cc</t>
  </si>
  <si>
    <t>wt%</t>
  </si>
  <si>
    <t>Mineralogy - Weight Percent</t>
  </si>
  <si>
    <t>Mineralogy - Volume Percent</t>
  </si>
  <si>
    <t>vol%</t>
  </si>
  <si>
    <t>Blank values indicate the phase was not detected.  Trace amount (Tr) indicate that the presence was too low to quantify, but a reflection was noted.</t>
  </si>
  <si>
    <t>Weight percent abundance values converted to volume percent using average grain density values for each mineral phase.</t>
  </si>
  <si>
    <t>Tectosilicates</t>
  </si>
  <si>
    <t>Carbonates</t>
  </si>
  <si>
    <t>Clays</t>
  </si>
  <si>
    <t>Accessory Minerals</t>
  </si>
  <si>
    <t>Kerogen Equivalent</t>
  </si>
  <si>
    <t>Dolomite</t>
  </si>
  <si>
    <t>wt %</t>
  </si>
  <si>
    <t>Fe Dolomite</t>
  </si>
  <si>
    <t>Apatite</t>
  </si>
  <si>
    <t>Grain densities are calculated estimates using the normalized mineral concentrations.  They do not take into account amorphous material such as bitumen/kerogen or amorphous metal oxides or hydroxides.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</si>
  <si>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is sprayed into heating chamber at a low pressure (10-15 psi) to allow the solution to form dried, spherical particles for collection underneath the spray drying equipment.</t>
    </r>
  </si>
  <si>
    <t>Field</t>
  </si>
  <si>
    <t>Well Number</t>
  </si>
  <si>
    <t>Well</t>
  </si>
  <si>
    <t>Alaska</t>
  </si>
  <si>
    <t>Gypsum</t>
  </si>
  <si>
    <t>Anhydrite</t>
  </si>
  <si>
    <t>Anatase</t>
  </si>
  <si>
    <t>Iniskin Unit Beal 1</t>
  </si>
  <si>
    <t>1B</t>
  </si>
  <si>
    <t>2B</t>
  </si>
  <si>
    <t>3B</t>
  </si>
  <si>
    <t>4B</t>
  </si>
  <si>
    <t>5B</t>
  </si>
  <si>
    <t>6B</t>
  </si>
  <si>
    <t>7B</t>
  </si>
  <si>
    <t>8B</t>
  </si>
  <si>
    <t>9B</t>
  </si>
  <si>
    <t>10B</t>
  </si>
  <si>
    <t>11B</t>
  </si>
  <si>
    <t>12B</t>
  </si>
  <si>
    <t>13B</t>
  </si>
  <si>
    <t>14B</t>
  </si>
  <si>
    <t>15B</t>
  </si>
  <si>
    <t>16B</t>
  </si>
  <si>
    <t>17B</t>
  </si>
  <si>
    <t>18B</t>
  </si>
  <si>
    <t>19B</t>
  </si>
  <si>
    <t>20B</t>
  </si>
  <si>
    <t>Aragonite</t>
  </si>
  <si>
    <t>Mg Calcite</t>
  </si>
  <si>
    <t>Jarosite</t>
  </si>
  <si>
    <t>Alunite</t>
  </si>
  <si>
    <t>Laumontite</t>
  </si>
  <si>
    <t>50-121-10008</t>
  </si>
  <si>
    <t>Median Depth</t>
  </si>
  <si>
    <t>Heulandite / Clinoptilolite</t>
  </si>
  <si>
    <t>4101 Interwood North Parkway, Suite 250</t>
  </si>
  <si>
    <t>Houston, TX 77032</t>
  </si>
  <si>
    <t>Hilcorp Energy</t>
  </si>
  <si>
    <t>R0 M-L I/S 90S</t>
  </si>
  <si>
    <t>R1 M-L I/S 40S</t>
  </si>
  <si>
    <t>R1 M-L I/S 30S</t>
  </si>
  <si>
    <t>R1 M-L I/S 20S</t>
  </si>
  <si>
    <t>R1 M-L C/S 20S</t>
  </si>
  <si>
    <t>Clay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</si>
  <si>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From spray dried sample material, 3 to 4 grams is prepared for clay analysis.</t>
    </r>
  </si>
  <si>
    <t>·         Sample is dispersed in distilled water using sonic probe.  Suspensions are size fractionated with centrifuge to isolate &lt; 4 micron particles.</t>
  </si>
  <si>
    <t>·         The &lt; 4 micron material is vacuum deposited onto nylon membrane filter to produce oriented clay mounts.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</si>
  <si>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oriented clay mounts are scanned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</si>
  <si>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clay fraction is treated with vaporized ethylene glycol for 12 hours.  Additional heat treatments are done as needed.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</si>
  <si>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glycol-treated, oriented clay mounts are scanned again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</si>
  <si>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>        </t>
    </r>
    <r>
      <rPr>
        <sz val="11"/>
        <color theme="1"/>
        <rFont val="Calibri"/>
        <family val="2"/>
        <scheme val="minor"/>
      </rPr>
      <t>Clay speciation and mixed-layer clay ordering  are determined by comparing experimental diffraction data from the air-dried and glycol-solvated clay mounts.</t>
    </r>
  </si>
  <si>
    <t>·         Simulated one-dimensional diffraction profiles are generated using NEWMOD written by R.C. Reynolds.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</si>
</sst>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$-409]d\-mmm\-yyyy;@"/>
    <numFmt numFmtId="166" formatCode="[$-409]dd\-mmm\-yy;@"/>
    <numFmt numFmtId="167" formatCode="[$-409]d\-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4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 diagonalUp="1">
      <left style="medium">
        <color indexed="64"/>
      </left>
      <right style="medium">
        <color auto="1"/>
      </right>
      <top style="medium">
        <color indexed="64"/>
      </top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 style="medium">
        <color indexed="64"/>
      </bottom>
      <diagonal style="thin">
        <color theme="0" tint="-0.499984740745262"/>
      </diagonal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/>
  </cellStyleXfs>
  <cellXfs count="132">
    <xf numFmtId="0" fontId="0" fillId="0" borderId="0" xfId="0"/>
    <xf numFmtId="0" fontId="3" fillId="0" borderId="0" xfId="1" applyFont="1" applyAlignment="1" applyProtection="1">
      <alignment horizontal="center"/>
    </xf>
    <xf numFmtId="0" fontId="4" fillId="0" borderId="0" xfId="1" applyFont="1" applyAlignment="1" applyProtection="1">
      <alignment vertical="center"/>
    </xf>
    <xf numFmtId="0" fontId="1" fillId="0" borderId="0" xfId="0" applyFont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4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0" xfId="2"/>
    <xf numFmtId="0" fontId="6" fillId="0" borderId="0" xfId="2" applyFont="1" applyBorder="1"/>
    <xf numFmtId="0" fontId="6" fillId="0" borderId="0" xfId="2" applyFont="1"/>
    <xf numFmtId="0" fontId="6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0" fillId="0" borderId="0" xfId="0" applyFont="1" applyAlignment="1">
      <alignment horizontal="left" vertical="center" indent="5"/>
    </xf>
    <xf numFmtId="0" fontId="14" fillId="0" borderId="0" xfId="0" applyFont="1" applyAlignment="1">
      <alignment horizontal="left" vertical="center" indent="5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66" fontId="10" fillId="0" borderId="0" xfId="2" applyNumberFormat="1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0" fillId="0" borderId="0" xfId="0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2" applyFont="1" applyBorder="1" applyAlignment="1">
      <alignment horizontal="left"/>
    </xf>
    <xf numFmtId="0" fontId="6" fillId="0" borderId="0" xfId="2" applyFont="1" applyAlignment="1">
      <alignment horizontal="right"/>
    </xf>
    <xf numFmtId="0" fontId="0" fillId="0" borderId="0" xfId="0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3" fontId="18" fillId="2" borderId="13" xfId="5" applyNumberFormat="1" applyFont="1" applyFill="1" applyBorder="1" applyAlignment="1">
      <alignment horizontal="center"/>
    </xf>
    <xf numFmtId="0" fontId="18" fillId="2" borderId="14" xfId="5" applyFont="1" applyFill="1" applyBorder="1" applyAlignment="1">
      <alignment horizontal="center"/>
    </xf>
    <xf numFmtId="0" fontId="17" fillId="3" borderId="0" xfId="5" applyFill="1"/>
    <xf numFmtId="0" fontId="19" fillId="2" borderId="12" xfId="5" applyFont="1" applyFill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0" xfId="0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5" fillId="0" borderId="31" xfId="0" applyFon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4" fontId="0" fillId="0" borderId="32" xfId="0" applyNumberFormat="1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0" fontId="0" fillId="0" borderId="15" xfId="0" applyBorder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64" fontId="21" fillId="0" borderId="9" xfId="0" applyNumberFormat="1" applyFont="1" applyFill="1" applyBorder="1" applyAlignment="1">
      <alignment horizontal="center"/>
    </xf>
    <xf numFmtId="14" fontId="0" fillId="0" borderId="0" xfId="0" applyNumberFormat="1" applyFill="1" applyAlignment="1">
      <alignment horizontal="right"/>
    </xf>
    <xf numFmtId="164" fontId="0" fillId="0" borderId="36" xfId="0" applyNumberFormat="1" applyBorder="1" applyAlignment="1">
      <alignment horizontal="center"/>
    </xf>
    <xf numFmtId="0" fontId="0" fillId="0" borderId="29" xfId="0" applyBorder="1" applyAlignment="1">
      <alignment horizontal="center" vertical="center" wrapText="1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Fill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16" fillId="0" borderId="0" xfId="4" applyAlignment="1">
      <alignment horizontal="right"/>
    </xf>
    <xf numFmtId="167" fontId="10" fillId="0" borderId="0" xfId="2" applyNumberFormat="1" applyFont="1" applyBorder="1" applyAlignment="1"/>
    <xf numFmtId="0" fontId="0" fillId="0" borderId="18" xfId="0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1" applyFont="1" applyAlignment="1" applyProtection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</cellXfs>
  <cellStyles count="6">
    <cellStyle name="Hyperlink" xfId="4" builtinId="8"/>
    <cellStyle name="Normal" xfId="0" builtinId="0"/>
    <cellStyle name="Normal 2" xfId="3" xr:uid="{00000000-0005-0000-0000-000002000000}"/>
    <cellStyle name="Normal 3" xfId="5" xr:uid="{00000000-0005-0000-0000-000003000000}"/>
    <cellStyle name="Normal_Book2" xfId="2" xr:uid="{00000000-0005-0000-0000-000004000000}"/>
    <cellStyle name="Normal_HG-DATA_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49279508641936"/>
          <c:y val="5.3227662502910063E-2"/>
          <c:w val="0.81112376079446769"/>
          <c:h val="0.86296763462164827"/>
        </c:manualLayout>
      </c:layout>
      <c:scatterChart>
        <c:scatterStyle val="lineMarker"/>
        <c:varyColors val="0"/>
        <c:ser>
          <c:idx val="3"/>
          <c:order val="0"/>
          <c:tx>
            <c:strRef>
              <c:f>Data!$G$11</c:f>
              <c:strCache>
                <c:ptCount val="1"/>
                <c:pt idx="0">
                  <c:v>Quartz</c:v>
                </c:pt>
              </c:strCache>
            </c:strRef>
          </c:tx>
          <c:spPr>
            <a:ln w="3175">
              <a:solidFill>
                <a:schemeClr val="tx1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Data!$G$14:$G$32</c:f>
              <c:numCache>
                <c:formatCode>0.0</c:formatCode>
                <c:ptCount val="19"/>
                <c:pt idx="0">
                  <c:v>21.3</c:v>
                </c:pt>
                <c:pt idx="1">
                  <c:v>26.9</c:v>
                </c:pt>
                <c:pt idx="3">
                  <c:v>32.299999999999997</c:v>
                </c:pt>
                <c:pt idx="4">
                  <c:v>29.3</c:v>
                </c:pt>
                <c:pt idx="5">
                  <c:v>30.4</c:v>
                </c:pt>
                <c:pt idx="6">
                  <c:v>30.7</c:v>
                </c:pt>
                <c:pt idx="7">
                  <c:v>31.1</c:v>
                </c:pt>
                <c:pt idx="8">
                  <c:v>30.7</c:v>
                </c:pt>
                <c:pt idx="9">
                  <c:v>32.5</c:v>
                </c:pt>
                <c:pt idx="10">
                  <c:v>35.799999999999997</c:v>
                </c:pt>
                <c:pt idx="11">
                  <c:v>29.7</c:v>
                </c:pt>
                <c:pt idx="12">
                  <c:v>54.6</c:v>
                </c:pt>
                <c:pt idx="13">
                  <c:v>4.3</c:v>
                </c:pt>
                <c:pt idx="14">
                  <c:v>31.9</c:v>
                </c:pt>
                <c:pt idx="15">
                  <c:v>30.2</c:v>
                </c:pt>
                <c:pt idx="16">
                  <c:v>19.5</c:v>
                </c:pt>
                <c:pt idx="17">
                  <c:v>6.1</c:v>
                </c:pt>
                <c:pt idx="18">
                  <c:v>32.1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8-455A-B900-8A47F19830B5}"/>
            </c:ext>
          </c:extLst>
        </c:ser>
        <c:ser>
          <c:idx val="0"/>
          <c:order val="1"/>
          <c:tx>
            <c:strRef>
              <c:f>Data!$H$11</c:f>
              <c:strCache>
                <c:ptCount val="1"/>
                <c:pt idx="0">
                  <c:v>K-Feldspar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diamond"/>
            <c:size val="1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Data!$H$14:$H$32</c:f>
              <c:numCache>
                <c:formatCode>0.0</c:formatCode>
                <c:ptCount val="19"/>
                <c:pt idx="13">
                  <c:v>11</c:v>
                </c:pt>
                <c:pt idx="16">
                  <c:v>14.7</c:v>
                </c:pt>
                <c:pt idx="17">
                  <c:v>10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E-463E-BAED-9DF36897048E}"/>
            </c:ext>
          </c:extLst>
        </c:ser>
        <c:ser>
          <c:idx val="1"/>
          <c:order val="2"/>
          <c:tx>
            <c:strRef>
              <c:f>Data!$I$11</c:f>
              <c:strCache>
                <c:ptCount val="1"/>
                <c:pt idx="0">
                  <c:v>Plagioclase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1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Data!$I$14:$I$32</c:f>
              <c:numCache>
                <c:formatCode>0.0</c:formatCode>
                <c:ptCount val="19"/>
                <c:pt idx="0">
                  <c:v>50.5</c:v>
                </c:pt>
                <c:pt idx="1">
                  <c:v>26.7</c:v>
                </c:pt>
                <c:pt idx="3">
                  <c:v>36.1</c:v>
                </c:pt>
                <c:pt idx="4">
                  <c:v>26</c:v>
                </c:pt>
                <c:pt idx="5">
                  <c:v>29.6</c:v>
                </c:pt>
                <c:pt idx="6">
                  <c:v>27.3</c:v>
                </c:pt>
                <c:pt idx="7">
                  <c:v>22.9</c:v>
                </c:pt>
                <c:pt idx="8">
                  <c:v>35.299999999999997</c:v>
                </c:pt>
                <c:pt idx="9">
                  <c:v>24.1</c:v>
                </c:pt>
                <c:pt idx="10">
                  <c:v>25.3</c:v>
                </c:pt>
                <c:pt idx="11">
                  <c:v>25.3</c:v>
                </c:pt>
                <c:pt idx="12">
                  <c:v>31.2</c:v>
                </c:pt>
                <c:pt idx="13">
                  <c:v>26.3</c:v>
                </c:pt>
                <c:pt idx="14">
                  <c:v>24.1</c:v>
                </c:pt>
                <c:pt idx="15">
                  <c:v>32.799999999999997</c:v>
                </c:pt>
                <c:pt idx="16">
                  <c:v>29.2</c:v>
                </c:pt>
                <c:pt idx="17">
                  <c:v>33.700000000000003</c:v>
                </c:pt>
                <c:pt idx="18">
                  <c:v>33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9E-463E-BAED-9DF368970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72928"/>
        <c:axId val="184579584"/>
      </c:scatterChart>
      <c:valAx>
        <c:axId val="18457292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3732876712328791"/>
              <c:y val="0.961495379328999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9584"/>
        <c:crossesAt val="30000"/>
        <c:crossBetween val="midCat"/>
        <c:majorUnit val="20"/>
        <c:minorUnit val="10"/>
      </c:valAx>
      <c:valAx>
        <c:axId val="184579584"/>
        <c:scaling>
          <c:orientation val="maxMin"/>
          <c:max val="10000"/>
          <c:min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2928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</c:spPr>
    </c:plotArea>
    <c:legend>
      <c:legendPos val="t"/>
      <c:legendEntry>
        <c:idx val="0"/>
        <c:txPr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4815357096756346"/>
          <c:y val="8.8888888888888889E-3"/>
          <c:w val="0.81376311567611426"/>
          <c:h val="2.8556897054534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Data!$Q$11</c:f>
              <c:strCache>
                <c:ptCount val="1"/>
                <c:pt idx="0">
                  <c:v>Pyrite</c:v>
                </c:pt>
              </c:strCache>
            </c:strRef>
          </c:tx>
          <c:spPr>
            <a:ln w="3175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4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Data!$Q$14:$Q$32</c:f>
              <c:numCache>
                <c:formatCode>0.0</c:formatCode>
                <c:ptCount val="19"/>
                <c:pt idx="0">
                  <c:v>0.62</c:v>
                </c:pt>
                <c:pt idx="1">
                  <c:v>1.48</c:v>
                </c:pt>
                <c:pt idx="3">
                  <c:v>2.21</c:v>
                </c:pt>
                <c:pt idx="4">
                  <c:v>4.0999999999999996</c:v>
                </c:pt>
                <c:pt idx="5">
                  <c:v>2.2200000000000002</c:v>
                </c:pt>
                <c:pt idx="6">
                  <c:v>1.65</c:v>
                </c:pt>
                <c:pt idx="7">
                  <c:v>3.41</c:v>
                </c:pt>
                <c:pt idx="8">
                  <c:v>1.71</c:v>
                </c:pt>
                <c:pt idx="9">
                  <c:v>2.02</c:v>
                </c:pt>
                <c:pt idx="10">
                  <c:v>2.37</c:v>
                </c:pt>
                <c:pt idx="11">
                  <c:v>1.33</c:v>
                </c:pt>
                <c:pt idx="12">
                  <c:v>1.1100000000000001</c:v>
                </c:pt>
                <c:pt idx="13">
                  <c:v>3.11</c:v>
                </c:pt>
                <c:pt idx="14">
                  <c:v>2.23</c:v>
                </c:pt>
                <c:pt idx="15">
                  <c:v>0.83</c:v>
                </c:pt>
                <c:pt idx="17">
                  <c:v>1.21</c:v>
                </c:pt>
                <c:pt idx="18">
                  <c:v>1.88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80-4906-9DF9-BB0A18D23F32}"/>
            </c:ext>
          </c:extLst>
        </c:ser>
        <c:ser>
          <c:idx val="1"/>
          <c:order val="1"/>
          <c:tx>
            <c:strRef>
              <c:f>Data!$S$11</c:f>
              <c:strCache>
                <c:ptCount val="1"/>
                <c:pt idx="0">
                  <c:v>Anhydrite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Data!$S$14:$S$33</c:f>
              <c:numCache>
                <c:formatCode>0.0</c:formatCode>
                <c:ptCount val="20"/>
                <c:pt idx="0">
                  <c:v>5.8</c:v>
                </c:pt>
                <c:pt idx="5">
                  <c:v>1.72</c:v>
                </c:pt>
                <c:pt idx="7">
                  <c:v>0.84</c:v>
                </c:pt>
                <c:pt idx="12">
                  <c:v>0.26</c:v>
                </c:pt>
                <c:pt idx="15">
                  <c:v>1.23</c:v>
                </c:pt>
                <c:pt idx="16">
                  <c:v>1.29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D5-4140-838D-8792542CBB99}"/>
            </c:ext>
          </c:extLst>
        </c:ser>
        <c:ser>
          <c:idx val="2"/>
          <c:order val="2"/>
          <c:tx>
            <c:strRef>
              <c:f>Data!$T$11</c:f>
              <c:strCache>
                <c:ptCount val="1"/>
                <c:pt idx="0">
                  <c:v>Gypsum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diamond"/>
            <c:size val="10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Data!$T$14:$T$32</c:f>
              <c:numCache>
                <c:formatCode>0.0</c:formatCode>
                <c:ptCount val="19"/>
                <c:pt idx="3">
                  <c:v>3.46</c:v>
                </c:pt>
                <c:pt idx="4">
                  <c:v>3.16</c:v>
                </c:pt>
                <c:pt idx="5">
                  <c:v>1.67</c:v>
                </c:pt>
                <c:pt idx="6">
                  <c:v>1.06</c:v>
                </c:pt>
                <c:pt idx="7">
                  <c:v>6.1</c:v>
                </c:pt>
                <c:pt idx="8">
                  <c:v>3.29</c:v>
                </c:pt>
                <c:pt idx="9">
                  <c:v>1.65</c:v>
                </c:pt>
                <c:pt idx="10">
                  <c:v>1.75</c:v>
                </c:pt>
                <c:pt idx="13">
                  <c:v>3.9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D5-4140-838D-8792542CBB99}"/>
            </c:ext>
          </c:extLst>
        </c:ser>
        <c:ser>
          <c:idx val="3"/>
          <c:order val="3"/>
          <c:tx>
            <c:strRef>
              <c:f>Data!$R$11</c:f>
              <c:strCache>
                <c:ptCount val="1"/>
                <c:pt idx="0">
                  <c:v>Apatite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Data!$R$14:$R$32</c:f>
              <c:numCache>
                <c:formatCode>0.0</c:formatCode>
                <c:ptCount val="19"/>
                <c:pt idx="0">
                  <c:v>0.73</c:v>
                </c:pt>
                <c:pt idx="17">
                  <c:v>4.3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3-4CF4-9070-CEC8D6A3A258}"/>
            </c:ext>
          </c:extLst>
        </c:ser>
        <c:ser>
          <c:idx val="4"/>
          <c:order val="4"/>
          <c:tx>
            <c:strRef>
              <c:f>Data!$U$11</c:f>
              <c:strCache>
                <c:ptCount val="1"/>
                <c:pt idx="0">
                  <c:v>Anatase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diamond"/>
            <c:size val="1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Data!$U$13:$U$32</c:f>
              <c:numCache>
                <c:formatCode>0.0</c:formatCode>
                <c:ptCount val="20"/>
                <c:pt idx="5">
                  <c:v>2.2999999999999998</c:v>
                </c:pt>
                <c:pt idx="6">
                  <c:v>0.84</c:v>
                </c:pt>
                <c:pt idx="8">
                  <c:v>0.98</c:v>
                </c:pt>
                <c:pt idx="9">
                  <c:v>2.81</c:v>
                </c:pt>
                <c:pt idx="12">
                  <c:v>2.08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2515</c:v>
                </c:pt>
                <c:pt idx="1">
                  <c:v>2528.5</c:v>
                </c:pt>
                <c:pt idx="2">
                  <c:v>5795</c:v>
                </c:pt>
                <c:pt idx="3">
                  <c:v>6305</c:v>
                </c:pt>
                <c:pt idx="4">
                  <c:v>6417.5</c:v>
                </c:pt>
                <c:pt idx="5">
                  <c:v>6422</c:v>
                </c:pt>
                <c:pt idx="6">
                  <c:v>6910</c:v>
                </c:pt>
                <c:pt idx="7">
                  <c:v>7010</c:v>
                </c:pt>
                <c:pt idx="8">
                  <c:v>7150</c:v>
                </c:pt>
                <c:pt idx="9">
                  <c:v>7290</c:v>
                </c:pt>
                <c:pt idx="10">
                  <c:v>7790</c:v>
                </c:pt>
                <c:pt idx="11">
                  <c:v>8030</c:v>
                </c:pt>
                <c:pt idx="12">
                  <c:v>8210</c:v>
                </c:pt>
                <c:pt idx="13">
                  <c:v>8695</c:v>
                </c:pt>
                <c:pt idx="14">
                  <c:v>9091</c:v>
                </c:pt>
                <c:pt idx="15">
                  <c:v>9146.5</c:v>
                </c:pt>
                <c:pt idx="16">
                  <c:v>9245</c:v>
                </c:pt>
                <c:pt idx="17">
                  <c:v>9287.5</c:v>
                </c:pt>
                <c:pt idx="18">
                  <c:v>9641</c:v>
                </c:pt>
                <c:pt idx="19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CA-43C3-8A8A-1DE13F49FCBA}"/>
            </c:ext>
          </c:extLst>
        </c:ser>
        <c:ser>
          <c:idx val="5"/>
          <c:order val="5"/>
          <c:tx>
            <c:strRef>
              <c:f>Data!$V$11</c:f>
              <c:strCache>
                <c:ptCount val="1"/>
                <c:pt idx="0">
                  <c:v>Alunite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diamond"/>
            <c:size val="1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Data!$V$13:$V$32</c:f>
              <c:numCache>
                <c:formatCode>0.0</c:formatCode>
                <c:ptCount val="20"/>
                <c:pt idx="6">
                  <c:v>0.89</c:v>
                </c:pt>
                <c:pt idx="8">
                  <c:v>0.25</c:v>
                </c:pt>
                <c:pt idx="9">
                  <c:v>1.5</c:v>
                </c:pt>
                <c:pt idx="14">
                  <c:v>4.5999999999999996</c:v>
                </c:pt>
                <c:pt idx="15">
                  <c:v>1.4</c:v>
                </c:pt>
                <c:pt idx="16">
                  <c:v>0.97</c:v>
                </c:pt>
                <c:pt idx="17">
                  <c:v>1.5</c:v>
                </c:pt>
                <c:pt idx="18">
                  <c:v>2</c:v>
                </c:pt>
                <c:pt idx="19">
                  <c:v>0.34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2515</c:v>
                </c:pt>
                <c:pt idx="1">
                  <c:v>2528.5</c:v>
                </c:pt>
                <c:pt idx="2">
                  <c:v>5795</c:v>
                </c:pt>
                <c:pt idx="3">
                  <c:v>6305</c:v>
                </c:pt>
                <c:pt idx="4">
                  <c:v>6417.5</c:v>
                </c:pt>
                <c:pt idx="5">
                  <c:v>6422</c:v>
                </c:pt>
                <c:pt idx="6">
                  <c:v>6910</c:v>
                </c:pt>
                <c:pt idx="7">
                  <c:v>7010</c:v>
                </c:pt>
                <c:pt idx="8">
                  <c:v>7150</c:v>
                </c:pt>
                <c:pt idx="9">
                  <c:v>7290</c:v>
                </c:pt>
                <c:pt idx="10">
                  <c:v>7790</c:v>
                </c:pt>
                <c:pt idx="11">
                  <c:v>8030</c:v>
                </c:pt>
                <c:pt idx="12">
                  <c:v>8210</c:v>
                </c:pt>
                <c:pt idx="13">
                  <c:v>8695</c:v>
                </c:pt>
                <c:pt idx="14">
                  <c:v>9091</c:v>
                </c:pt>
                <c:pt idx="15">
                  <c:v>9146.5</c:v>
                </c:pt>
                <c:pt idx="16">
                  <c:v>9245</c:v>
                </c:pt>
                <c:pt idx="17">
                  <c:v>9287.5</c:v>
                </c:pt>
                <c:pt idx="18">
                  <c:v>9641</c:v>
                </c:pt>
                <c:pt idx="19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CA-43C3-8A8A-1DE13F49FCBA}"/>
            </c:ext>
          </c:extLst>
        </c:ser>
        <c:ser>
          <c:idx val="6"/>
          <c:order val="6"/>
          <c:tx>
            <c:strRef>
              <c:f>Data!$W$11</c:f>
              <c:strCache>
                <c:ptCount val="1"/>
                <c:pt idx="0">
                  <c:v>Jarosite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diamond"/>
            <c:size val="10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Data!$W$13:$W$32</c:f>
              <c:numCache>
                <c:formatCode>0.0</c:formatCode>
                <c:ptCount val="20"/>
                <c:pt idx="6">
                  <c:v>4</c:v>
                </c:pt>
                <c:pt idx="8">
                  <c:v>4.8</c:v>
                </c:pt>
                <c:pt idx="17">
                  <c:v>0.4</c:v>
                </c:pt>
                <c:pt idx="18">
                  <c:v>2.6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2515</c:v>
                </c:pt>
                <c:pt idx="1">
                  <c:v>2528.5</c:v>
                </c:pt>
                <c:pt idx="2">
                  <c:v>5795</c:v>
                </c:pt>
                <c:pt idx="3">
                  <c:v>6305</c:v>
                </c:pt>
                <c:pt idx="4">
                  <c:v>6417.5</c:v>
                </c:pt>
                <c:pt idx="5">
                  <c:v>6422</c:v>
                </c:pt>
                <c:pt idx="6">
                  <c:v>6910</c:v>
                </c:pt>
                <c:pt idx="7">
                  <c:v>7010</c:v>
                </c:pt>
                <c:pt idx="8">
                  <c:v>7150</c:v>
                </c:pt>
                <c:pt idx="9">
                  <c:v>7290</c:v>
                </c:pt>
                <c:pt idx="10">
                  <c:v>7790</c:v>
                </c:pt>
                <c:pt idx="11">
                  <c:v>8030</c:v>
                </c:pt>
                <c:pt idx="12">
                  <c:v>8210</c:v>
                </c:pt>
                <c:pt idx="13">
                  <c:v>8695</c:v>
                </c:pt>
                <c:pt idx="14">
                  <c:v>9091</c:v>
                </c:pt>
                <c:pt idx="15">
                  <c:v>9146.5</c:v>
                </c:pt>
                <c:pt idx="16">
                  <c:v>9245</c:v>
                </c:pt>
                <c:pt idx="17">
                  <c:v>9287.5</c:v>
                </c:pt>
                <c:pt idx="18">
                  <c:v>9641</c:v>
                </c:pt>
                <c:pt idx="19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CA-43C3-8A8A-1DE13F49FCBA}"/>
            </c:ext>
          </c:extLst>
        </c:ser>
        <c:ser>
          <c:idx val="7"/>
          <c:order val="7"/>
          <c:tx>
            <c:strRef>
              <c:f>Data!$X$11</c:f>
              <c:strCache>
                <c:ptCount val="1"/>
                <c:pt idx="0">
                  <c:v>Heulandite / Clinoptilolite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diamond"/>
            <c:size val="1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Data!$X$13:$X$32</c:f>
              <c:numCache>
                <c:formatCode>0.0</c:formatCode>
                <c:ptCount val="20"/>
                <c:pt idx="14">
                  <c:v>3.1</c:v>
                </c:pt>
                <c:pt idx="18">
                  <c:v>6.4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2515</c:v>
                </c:pt>
                <c:pt idx="1">
                  <c:v>2528.5</c:v>
                </c:pt>
                <c:pt idx="2">
                  <c:v>5795</c:v>
                </c:pt>
                <c:pt idx="3">
                  <c:v>6305</c:v>
                </c:pt>
                <c:pt idx="4">
                  <c:v>6417.5</c:v>
                </c:pt>
                <c:pt idx="5">
                  <c:v>6422</c:v>
                </c:pt>
                <c:pt idx="6">
                  <c:v>6910</c:v>
                </c:pt>
                <c:pt idx="7">
                  <c:v>7010</c:v>
                </c:pt>
                <c:pt idx="8">
                  <c:v>7150</c:v>
                </c:pt>
                <c:pt idx="9">
                  <c:v>7290</c:v>
                </c:pt>
                <c:pt idx="10">
                  <c:v>7790</c:v>
                </c:pt>
                <c:pt idx="11">
                  <c:v>8030</c:v>
                </c:pt>
                <c:pt idx="12">
                  <c:v>8210</c:v>
                </c:pt>
                <c:pt idx="13">
                  <c:v>8695</c:v>
                </c:pt>
                <c:pt idx="14">
                  <c:v>9091</c:v>
                </c:pt>
                <c:pt idx="15">
                  <c:v>9146.5</c:v>
                </c:pt>
                <c:pt idx="16">
                  <c:v>9245</c:v>
                </c:pt>
                <c:pt idx="17">
                  <c:v>9287.5</c:v>
                </c:pt>
                <c:pt idx="18">
                  <c:v>9641</c:v>
                </c:pt>
                <c:pt idx="19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CA-43C3-8A8A-1DE13F49FCBA}"/>
            </c:ext>
          </c:extLst>
        </c:ser>
        <c:ser>
          <c:idx val="8"/>
          <c:order val="8"/>
          <c:tx>
            <c:strRef>
              <c:f>Data!$Y$11</c:f>
              <c:strCache>
                <c:ptCount val="1"/>
                <c:pt idx="0">
                  <c:v>Laumontite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diamond"/>
            <c:size val="10"/>
            <c:spPr>
              <a:solidFill>
                <a:schemeClr val="tx2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Data!$Y$13:$Y$32</c:f>
              <c:numCache>
                <c:formatCode>0.0</c:formatCode>
                <c:ptCount val="20"/>
                <c:pt idx="1">
                  <c:v>3.9</c:v>
                </c:pt>
                <c:pt idx="13">
                  <c:v>2.38</c:v>
                </c:pt>
                <c:pt idx="14">
                  <c:v>0.98</c:v>
                </c:pt>
                <c:pt idx="15">
                  <c:v>1.98</c:v>
                </c:pt>
                <c:pt idx="16">
                  <c:v>2.46</c:v>
                </c:pt>
                <c:pt idx="17">
                  <c:v>6.3</c:v>
                </c:pt>
                <c:pt idx="18">
                  <c:v>0.68</c:v>
                </c:pt>
                <c:pt idx="19">
                  <c:v>0.39</c:v>
                </c:pt>
              </c:numCache>
            </c:numRef>
          </c:xVal>
          <c:yVal>
            <c:numRef>
              <c:f>Data!$D$13:$D$32</c:f>
              <c:numCache>
                <c:formatCode>0.00</c:formatCode>
                <c:ptCount val="20"/>
                <c:pt idx="0">
                  <c:v>2515</c:v>
                </c:pt>
                <c:pt idx="1">
                  <c:v>2528.5</c:v>
                </c:pt>
                <c:pt idx="2">
                  <c:v>5795</c:v>
                </c:pt>
                <c:pt idx="3">
                  <c:v>6305</c:v>
                </c:pt>
                <c:pt idx="4">
                  <c:v>6417.5</c:v>
                </c:pt>
                <c:pt idx="5">
                  <c:v>6422</c:v>
                </c:pt>
                <c:pt idx="6">
                  <c:v>6910</c:v>
                </c:pt>
                <c:pt idx="7">
                  <c:v>7010</c:v>
                </c:pt>
                <c:pt idx="8">
                  <c:v>7150</c:v>
                </c:pt>
                <c:pt idx="9">
                  <c:v>7290</c:v>
                </c:pt>
                <c:pt idx="10">
                  <c:v>7790</c:v>
                </c:pt>
                <c:pt idx="11">
                  <c:v>8030</c:v>
                </c:pt>
                <c:pt idx="12">
                  <c:v>8210</c:v>
                </c:pt>
                <c:pt idx="13">
                  <c:v>8695</c:v>
                </c:pt>
                <c:pt idx="14">
                  <c:v>9091</c:v>
                </c:pt>
                <c:pt idx="15">
                  <c:v>9146.5</c:v>
                </c:pt>
                <c:pt idx="16">
                  <c:v>9245</c:v>
                </c:pt>
                <c:pt idx="17">
                  <c:v>9287.5</c:v>
                </c:pt>
                <c:pt idx="18">
                  <c:v>9641</c:v>
                </c:pt>
                <c:pt idx="19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9CA-43C3-8A8A-1DE13F49F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2272"/>
        <c:axId val="212143488"/>
      </c:scatterChart>
      <c:valAx>
        <c:axId val="211862272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8857361123255257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143488"/>
        <c:crossesAt val="30000"/>
        <c:crossBetween val="midCat"/>
        <c:majorUnit val="2"/>
        <c:minorUnit val="1"/>
      </c:valAx>
      <c:valAx>
        <c:axId val="212143488"/>
        <c:scaling>
          <c:orientation val="maxMin"/>
          <c:max val="10000"/>
          <c:min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8622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27864627675484"/>
          <c:y val="8.8888888888888889E-3"/>
          <c:w val="0.79734667298674178"/>
          <c:h val="8.3371711869349663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Data!$AH$11</c:f>
              <c:strCache>
                <c:ptCount val="1"/>
                <c:pt idx="0">
                  <c:v>Total Clay</c:v>
                </c:pt>
              </c:strCache>
            </c:strRef>
          </c:tx>
          <c:spPr>
            <a:ln w="3175">
              <a:solidFill>
                <a:schemeClr val="accent2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2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Data!$AH$14:$AH$32</c:f>
              <c:numCache>
                <c:formatCode>0.0</c:formatCode>
                <c:ptCount val="19"/>
                <c:pt idx="0">
                  <c:v>15.8</c:v>
                </c:pt>
                <c:pt idx="1">
                  <c:v>43.1</c:v>
                </c:pt>
                <c:pt idx="3">
                  <c:v>22.1</c:v>
                </c:pt>
                <c:pt idx="4">
                  <c:v>35.5</c:v>
                </c:pt>
                <c:pt idx="5">
                  <c:v>25</c:v>
                </c:pt>
                <c:pt idx="6">
                  <c:v>32.200000000000003</c:v>
                </c:pt>
                <c:pt idx="7">
                  <c:v>28.8</c:v>
                </c:pt>
                <c:pt idx="8">
                  <c:v>21.1</c:v>
                </c:pt>
                <c:pt idx="9">
                  <c:v>24.29</c:v>
                </c:pt>
                <c:pt idx="10">
                  <c:v>28.3</c:v>
                </c:pt>
                <c:pt idx="11">
                  <c:v>35.799999999999997</c:v>
                </c:pt>
                <c:pt idx="12">
                  <c:v>6.79</c:v>
                </c:pt>
                <c:pt idx="13">
                  <c:v>39.5</c:v>
                </c:pt>
                <c:pt idx="14">
                  <c:v>33.9</c:v>
                </c:pt>
                <c:pt idx="15">
                  <c:v>23.9</c:v>
                </c:pt>
                <c:pt idx="16">
                  <c:v>25.2</c:v>
                </c:pt>
                <c:pt idx="17">
                  <c:v>32.700000000000003</c:v>
                </c:pt>
                <c:pt idx="18">
                  <c:v>26.7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7-4597-A64B-7C8621F6B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938368"/>
        <c:axId val="218940928"/>
      </c:scatterChart>
      <c:valAx>
        <c:axId val="21893836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6753328393857249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40928"/>
        <c:crossesAt val="30000"/>
        <c:crossBetween val="midCat"/>
        <c:majorUnit val="20"/>
        <c:minorUnit val="10"/>
      </c:valAx>
      <c:valAx>
        <c:axId val="218940928"/>
        <c:scaling>
          <c:orientation val="maxMin"/>
          <c:max val="10000"/>
          <c:min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3836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221503288126388"/>
          <c:y val="8.8888888888888889E-3"/>
          <c:w val="0.79713608563394822"/>
          <c:h val="5.8186526684164477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Data!$J$11</c:f>
              <c:strCache>
                <c:ptCount val="1"/>
                <c:pt idx="0">
                  <c:v>Calcite</c:v>
                </c:pt>
              </c:strCache>
            </c:strRef>
          </c:tx>
          <c:spPr>
            <a:ln w="3175">
              <a:solidFill>
                <a:srgbClr val="00B0F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B0F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Data!$J$14:$J$32</c:f>
              <c:numCache>
                <c:formatCode>0.0</c:formatCode>
                <c:ptCount val="19"/>
                <c:pt idx="0">
                  <c:v>1.4</c:v>
                </c:pt>
                <c:pt idx="1">
                  <c:v>1.82</c:v>
                </c:pt>
                <c:pt idx="3">
                  <c:v>3.9</c:v>
                </c:pt>
                <c:pt idx="5">
                  <c:v>3.9</c:v>
                </c:pt>
                <c:pt idx="6">
                  <c:v>7</c:v>
                </c:pt>
                <c:pt idx="7">
                  <c:v>0.8</c:v>
                </c:pt>
                <c:pt idx="8">
                  <c:v>3.5</c:v>
                </c:pt>
                <c:pt idx="9">
                  <c:v>15.5</c:v>
                </c:pt>
                <c:pt idx="10">
                  <c:v>6.5</c:v>
                </c:pt>
                <c:pt idx="11">
                  <c:v>5.9</c:v>
                </c:pt>
                <c:pt idx="12">
                  <c:v>3.65</c:v>
                </c:pt>
                <c:pt idx="14">
                  <c:v>4.3</c:v>
                </c:pt>
                <c:pt idx="15">
                  <c:v>7.6</c:v>
                </c:pt>
                <c:pt idx="16">
                  <c:v>2.02</c:v>
                </c:pt>
                <c:pt idx="18">
                  <c:v>5.7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30-4EB1-9F89-86DF5D9E26F3}"/>
            </c:ext>
          </c:extLst>
        </c:ser>
        <c:ser>
          <c:idx val="3"/>
          <c:order val="1"/>
          <c:tx>
            <c:strRef>
              <c:f>Data!$K$11</c:f>
              <c:strCache>
                <c:ptCount val="1"/>
                <c:pt idx="0">
                  <c:v>Mg Calcite</c:v>
                </c:pt>
              </c:strCache>
            </c:strRef>
          </c:tx>
          <c:marker>
            <c:symbol val="square"/>
            <c:size val="10"/>
            <c:spPr>
              <a:ln>
                <a:solidFill>
                  <a:schemeClr val="tx1"/>
                </a:solidFill>
              </a:ln>
            </c:spPr>
          </c:marker>
          <c:xVal>
            <c:numRef>
              <c:f>Data!$K$14:$K$32</c:f>
              <c:numCache>
                <c:formatCode>0.0</c:formatCode>
                <c:ptCount val="19"/>
                <c:pt idx="13">
                  <c:v>2.8</c:v>
                </c:pt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1-4D14-AE7F-E90F3718CF59}"/>
            </c:ext>
          </c:extLst>
        </c:ser>
        <c:ser>
          <c:idx val="1"/>
          <c:order val="2"/>
          <c:tx>
            <c:strRef>
              <c:f>Data!$L$11</c:f>
              <c:strCache>
                <c:ptCount val="1"/>
                <c:pt idx="0">
                  <c:v>Aragonite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diamond"/>
            <c:size val="1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Data!$L$14:$L$32</c:f>
              <c:numCache>
                <c:formatCode>0.0</c:formatCode>
                <c:ptCount val="19"/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30-4EB1-9F89-86DF5D9E26F3}"/>
            </c:ext>
          </c:extLst>
        </c:ser>
        <c:ser>
          <c:idx val="2"/>
          <c:order val="3"/>
          <c:tx>
            <c:strRef>
              <c:f>Data!$N$11</c:f>
              <c:strCache>
                <c:ptCount val="1"/>
                <c:pt idx="0">
                  <c:v>Dolomite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square"/>
            <c:size val="1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Data!$N$14:$N$32</c:f>
              <c:numCache>
                <c:formatCode>0.0</c:formatCode>
                <c:ptCount val="19"/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30-4EB1-9F89-86DF5D9E26F3}"/>
            </c:ext>
          </c:extLst>
        </c:ser>
        <c:ser>
          <c:idx val="4"/>
          <c:order val="4"/>
          <c:tx>
            <c:strRef>
              <c:f>Data!$M$11</c:f>
              <c:strCache>
                <c:ptCount val="1"/>
                <c:pt idx="0">
                  <c:v>Siderite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Data!$M$14:$M$32</c:f>
              <c:numCache>
                <c:formatCode>0.0</c:formatCode>
                <c:ptCount val="19"/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E1-4D14-AE7F-E90F3718CF59}"/>
            </c:ext>
          </c:extLst>
        </c:ser>
        <c:ser>
          <c:idx val="5"/>
          <c:order val="5"/>
          <c:tx>
            <c:strRef>
              <c:f>Data!$O$11</c:f>
              <c:strCache>
                <c:ptCount val="1"/>
                <c:pt idx="0">
                  <c:v>Fe Dolomite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Data!$O$14:$O$32</c:f>
              <c:numCache>
                <c:formatCode>0.0</c:formatCode>
                <c:ptCount val="19"/>
              </c:numCache>
            </c:numRef>
          </c:xVal>
          <c:yVal>
            <c:numRef>
              <c:f>Data!$D$14:$D$32</c:f>
              <c:numCache>
                <c:formatCode>0.00</c:formatCode>
                <c:ptCount val="19"/>
                <c:pt idx="0">
                  <c:v>2528.5</c:v>
                </c:pt>
                <c:pt idx="1">
                  <c:v>5795</c:v>
                </c:pt>
                <c:pt idx="2">
                  <c:v>6305</c:v>
                </c:pt>
                <c:pt idx="3">
                  <c:v>6417.5</c:v>
                </c:pt>
                <c:pt idx="4">
                  <c:v>6422</c:v>
                </c:pt>
                <c:pt idx="5">
                  <c:v>6910</c:v>
                </c:pt>
                <c:pt idx="6">
                  <c:v>7010</c:v>
                </c:pt>
                <c:pt idx="7">
                  <c:v>7150</c:v>
                </c:pt>
                <c:pt idx="8">
                  <c:v>7290</c:v>
                </c:pt>
                <c:pt idx="9">
                  <c:v>7790</c:v>
                </c:pt>
                <c:pt idx="10">
                  <c:v>8030</c:v>
                </c:pt>
                <c:pt idx="11">
                  <c:v>8210</c:v>
                </c:pt>
                <c:pt idx="12">
                  <c:v>8695</c:v>
                </c:pt>
                <c:pt idx="13">
                  <c:v>9091</c:v>
                </c:pt>
                <c:pt idx="14">
                  <c:v>9146.5</c:v>
                </c:pt>
                <c:pt idx="15">
                  <c:v>9245</c:v>
                </c:pt>
                <c:pt idx="16">
                  <c:v>9287.5</c:v>
                </c:pt>
                <c:pt idx="17">
                  <c:v>9641</c:v>
                </c:pt>
                <c:pt idx="18">
                  <c:v>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E1-4D14-AE7F-E90F3718C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54144"/>
        <c:axId val="219260800"/>
      </c:scatterChart>
      <c:valAx>
        <c:axId val="219254144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7922235465745041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60800"/>
        <c:crossesAt val="30000"/>
        <c:crossBetween val="midCat"/>
        <c:majorUnit val="20"/>
        <c:minorUnit val="10"/>
      </c:valAx>
      <c:valAx>
        <c:axId val="219260800"/>
        <c:scaling>
          <c:orientation val="maxMin"/>
          <c:max val="10000"/>
          <c:min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54144"/>
        <c:crosses val="autoZero"/>
        <c:crossBetween val="midCat"/>
      </c:valAx>
      <c:spPr>
        <a:solidFill>
          <a:srgbClr val="FFFFFF"/>
        </a:solidFill>
        <a:ln w="12700">
          <a:solidFill>
            <a:sysClr val="windowText" lastClr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32448216036113"/>
          <c:y val="8.8888888888888889E-3"/>
          <c:w val="0.79725500121952908"/>
          <c:h val="5.4891571886847478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cid:image001.png@01D53599.0296E6D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9</xdr:col>
      <xdr:colOff>0</xdr:colOff>
      <xdr:row>34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92EEDC3-E970-43B5-8114-62C05A3BE783}"/>
            </a:ext>
          </a:extLst>
        </xdr:cNvPr>
        <xdr:cNvSpPr>
          <a:spLocks noChangeArrowheads="1"/>
        </xdr:cNvSpPr>
      </xdr:nvSpPr>
      <xdr:spPr bwMode="auto">
        <a:xfrm>
          <a:off x="876300" y="1781175"/>
          <a:ext cx="6667500" cy="3400425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ffectLst>
          <a:outerShdw dist="71842" dir="2700000" algn="ctr" rotWithShape="0">
            <a:srgbClr val="C0C0C0"/>
          </a:outerShdw>
        </a:effectLst>
      </xdr:spPr>
    </xdr:sp>
    <xdr:clientData/>
  </xdr:twoCellAnchor>
  <xdr:twoCellAnchor editAs="oneCell">
    <xdr:from>
      <xdr:col>4</xdr:col>
      <xdr:colOff>0</xdr:colOff>
      <xdr:row>0</xdr:row>
      <xdr:rowOff>185900</xdr:rowOff>
    </xdr:from>
    <xdr:to>
      <xdr:col>7</xdr:col>
      <xdr:colOff>27248</xdr:colOff>
      <xdr:row>8</xdr:row>
      <xdr:rowOff>166423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B97A3B1-BE8E-40D4-AB3E-23075C193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1300" y="185900"/>
          <a:ext cx="2884748" cy="1504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2</xdr:col>
      <xdr:colOff>657226</xdr:colOff>
      <xdr:row>1</xdr:row>
      <xdr:rowOff>28575</xdr:rowOff>
    </xdr:to>
    <xdr:pic>
      <xdr:nvPicPr>
        <xdr:cNvPr id="3" name="Picture 2" descr="NUTECH+POROLABS LOGO">
          <a:extLst>
            <a:ext uri="{FF2B5EF4-FFF2-40B4-BE49-F238E27FC236}">
              <a16:creationId xmlns:a16="http://schemas.microsoft.com/office/drawing/2014/main" id="{8964F5F6-E881-40C6-B04D-3E9FF1EB0AE9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08100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1</xdr:col>
      <xdr:colOff>1514363</xdr:colOff>
      <xdr:row>1</xdr:row>
      <xdr:rowOff>28575</xdr:rowOff>
    </xdr:to>
    <xdr:pic>
      <xdr:nvPicPr>
        <xdr:cNvPr id="2" name="Picture 1" descr="NUTECH+POROLABS LOGO">
          <a:extLst>
            <a:ext uri="{FF2B5EF4-FFF2-40B4-BE49-F238E27FC236}">
              <a16:creationId xmlns:a16="http://schemas.microsoft.com/office/drawing/2014/main" id="{2669594B-A0B4-47C6-993C-D42FAA87CE93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27831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200025</xdr:colOff>
      <xdr:row>12</xdr:row>
      <xdr:rowOff>57150</xdr:rowOff>
    </xdr:from>
    <xdr:ext cx="719883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E29F1D5-B6AF-44FD-AB34-45A5FEE98F64}"/>
            </a:ext>
          </a:extLst>
        </xdr:cNvPr>
        <xdr:cNvSpPr txBox="1"/>
      </xdr:nvSpPr>
      <xdr:spPr>
        <a:xfrm>
          <a:off x="2638425" y="742950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0</xdr:col>
      <xdr:colOff>542925</xdr:colOff>
      <xdr:row>10</xdr:row>
      <xdr:rowOff>0</xdr:rowOff>
    </xdr:from>
    <xdr:to>
      <xdr:col>10</xdr:col>
      <xdr:colOff>0</xdr:colOff>
      <xdr:row>63</xdr:row>
      <xdr:rowOff>158750</xdr:rowOff>
    </xdr:to>
    <xdr:graphicFrame macro="">
      <xdr:nvGraphicFramePr>
        <xdr:cNvPr id="3" name="Chart 39">
          <a:extLst>
            <a:ext uri="{FF2B5EF4-FFF2-40B4-BE49-F238E27FC236}">
              <a16:creationId xmlns:a16="http://schemas.microsoft.com/office/drawing/2014/main" id="{459CFEB5-C7EE-4FCD-AC1F-976E54817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34</xdr:col>
      <xdr:colOff>200025</xdr:colOff>
      <xdr:row>12</xdr:row>
      <xdr:rowOff>57150</xdr:rowOff>
    </xdr:from>
    <xdr:ext cx="719883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F3728F9-75E0-4D39-B6A0-00B57702F032}"/>
            </a:ext>
          </a:extLst>
        </xdr:cNvPr>
        <xdr:cNvSpPr txBox="1"/>
      </xdr:nvSpPr>
      <xdr:spPr>
        <a:xfrm>
          <a:off x="2649311" y="751114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30</xdr:col>
      <xdr:colOff>542925</xdr:colOff>
      <xdr:row>10</xdr:row>
      <xdr:rowOff>0</xdr:rowOff>
    </xdr:from>
    <xdr:to>
      <xdr:col>40</xdr:col>
      <xdr:colOff>9525</xdr:colOff>
      <xdr:row>63</xdr:row>
      <xdr:rowOff>158750</xdr:rowOff>
    </xdr:to>
    <xdr:graphicFrame macro="">
      <xdr:nvGraphicFramePr>
        <xdr:cNvPr id="8" name="Chart 39">
          <a:extLst>
            <a:ext uri="{FF2B5EF4-FFF2-40B4-BE49-F238E27FC236}">
              <a16:creationId xmlns:a16="http://schemas.microsoft.com/office/drawing/2014/main" id="{F84E4307-6294-42ED-8660-025E1D8EC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31750</xdr:rowOff>
    </xdr:from>
    <xdr:to>
      <xdr:col>3</xdr:col>
      <xdr:colOff>93816</xdr:colOff>
      <xdr:row>1</xdr:row>
      <xdr:rowOff>34925</xdr:rowOff>
    </xdr:to>
    <xdr:pic>
      <xdr:nvPicPr>
        <xdr:cNvPr id="14" name="Picture 13" descr="NUTECH+POROLABS LOGO">
          <a:extLst>
            <a:ext uri="{FF2B5EF4-FFF2-40B4-BE49-F238E27FC236}">
              <a16:creationId xmlns:a16="http://schemas.microsoft.com/office/drawing/2014/main" id="{052051B9-8765-4AE8-8854-80C262A43720}"/>
            </a:ext>
          </a:extLst>
        </xdr:cNvPr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31750"/>
          <a:ext cx="1300316" cy="7016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24</xdr:col>
      <xdr:colOff>200025</xdr:colOff>
      <xdr:row>12</xdr:row>
      <xdr:rowOff>57150</xdr:rowOff>
    </xdr:from>
    <xdr:ext cx="719883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94EB897-E205-452B-B96A-B0D3AF482992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20</xdr:col>
      <xdr:colOff>542925</xdr:colOff>
      <xdr:row>10</xdr:row>
      <xdr:rowOff>0</xdr:rowOff>
    </xdr:from>
    <xdr:to>
      <xdr:col>30</xdr:col>
      <xdr:colOff>9525</xdr:colOff>
      <xdr:row>63</xdr:row>
      <xdr:rowOff>158750</xdr:rowOff>
    </xdr:to>
    <xdr:graphicFrame macro="">
      <xdr:nvGraphicFramePr>
        <xdr:cNvPr id="11" name="Chart 39">
          <a:extLst>
            <a:ext uri="{FF2B5EF4-FFF2-40B4-BE49-F238E27FC236}">
              <a16:creationId xmlns:a16="http://schemas.microsoft.com/office/drawing/2014/main" id="{05F2E0C5-9A81-42C1-BAC0-F303AB4AF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14</xdr:col>
      <xdr:colOff>200025</xdr:colOff>
      <xdr:row>12</xdr:row>
      <xdr:rowOff>57150</xdr:rowOff>
    </xdr:from>
    <xdr:ext cx="719883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4108BA0-F118-4A07-B8FD-3D5D495CC32F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10</xdr:col>
      <xdr:colOff>542925</xdr:colOff>
      <xdr:row>10</xdr:row>
      <xdr:rowOff>0</xdr:rowOff>
    </xdr:from>
    <xdr:to>
      <xdr:col>20</xdr:col>
      <xdr:colOff>9525</xdr:colOff>
      <xdr:row>63</xdr:row>
      <xdr:rowOff>158750</xdr:rowOff>
    </xdr:to>
    <xdr:graphicFrame macro="">
      <xdr:nvGraphicFramePr>
        <xdr:cNvPr id="13" name="Chart 39">
          <a:extLst>
            <a:ext uri="{FF2B5EF4-FFF2-40B4-BE49-F238E27FC236}">
              <a16:creationId xmlns:a16="http://schemas.microsoft.com/office/drawing/2014/main" id="{FCD90501-5867-4113-A738-63CCEF6B9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utechenergy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40"/>
  <sheetViews>
    <sheetView showGridLines="0" view="pageBreakPreview" zoomScale="80" zoomScaleNormal="100" zoomScaleSheetLayoutView="80" workbookViewId="0">
      <selection activeCell="F28" sqref="F28"/>
    </sheetView>
  </sheetViews>
  <sheetFormatPr defaultRowHeight="15" x14ac:dyDescent="0.25"/>
  <cols>
    <col min="1" max="2" width="6.5703125" customWidth="1"/>
    <col min="3" max="9" width="14.28515625" customWidth="1"/>
    <col min="10" max="11" width="6.5703125" customWidth="1"/>
  </cols>
  <sheetData>
    <row r="1" spans="1:11" x14ac:dyDescent="0.25">
      <c r="A1" s="19"/>
      <c r="B1" s="20"/>
      <c r="C1" s="20"/>
      <c r="D1" s="20"/>
      <c r="E1" s="20"/>
      <c r="F1" s="20"/>
      <c r="G1" s="20"/>
      <c r="H1" s="20"/>
      <c r="I1" s="20"/>
      <c r="J1" s="20"/>
      <c r="K1" s="18"/>
    </row>
    <row r="2" spans="1:11" x14ac:dyDescent="0.25">
      <c r="A2" s="19"/>
      <c r="B2" s="20"/>
      <c r="C2" s="20"/>
      <c r="D2" s="20"/>
      <c r="E2" s="20"/>
      <c r="F2" s="20"/>
      <c r="G2" s="20"/>
      <c r="H2" s="20"/>
      <c r="I2" s="20"/>
      <c r="J2" s="20"/>
      <c r="K2" s="18"/>
    </row>
    <row r="3" spans="1:1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18"/>
    </row>
    <row r="4" spans="1:11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18"/>
    </row>
    <row r="5" spans="1:1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18"/>
    </row>
    <row r="6" spans="1:11" x14ac:dyDescent="0.25">
      <c r="A6" s="19"/>
      <c r="B6" s="20"/>
      <c r="C6" s="20"/>
      <c r="D6" s="20"/>
      <c r="E6" s="20"/>
      <c r="F6" s="20"/>
      <c r="G6" s="20"/>
      <c r="H6" s="20"/>
      <c r="I6" s="20"/>
      <c r="J6" s="20"/>
      <c r="K6" s="18"/>
    </row>
    <row r="7" spans="1:11" x14ac:dyDescent="0.25">
      <c r="A7" s="19"/>
      <c r="B7" s="20"/>
      <c r="C7" s="20"/>
      <c r="D7" s="20"/>
      <c r="E7" s="20"/>
      <c r="F7" s="20"/>
      <c r="G7" s="20"/>
      <c r="H7" s="20"/>
      <c r="I7" s="20"/>
      <c r="J7" s="20"/>
      <c r="K7" s="18"/>
    </row>
    <row r="8" spans="1:11" x14ac:dyDescent="0.25">
      <c r="A8" s="19"/>
      <c r="B8" s="20"/>
      <c r="C8" s="20"/>
      <c r="D8" s="20"/>
      <c r="E8" s="20"/>
      <c r="F8" s="20"/>
      <c r="G8" s="20"/>
      <c r="H8" s="20"/>
      <c r="I8" s="20"/>
      <c r="J8" s="20"/>
      <c r="K8" s="18"/>
    </row>
    <row r="9" spans="1:11" x14ac:dyDescent="0.25">
      <c r="A9" s="19"/>
      <c r="B9" s="20"/>
      <c r="C9" s="20"/>
      <c r="D9" s="20"/>
      <c r="E9" s="20"/>
      <c r="F9" s="20"/>
      <c r="G9" s="20"/>
      <c r="H9" s="20"/>
      <c r="I9" s="20"/>
      <c r="J9" s="20"/>
      <c r="K9" s="18"/>
    </row>
    <row r="10" spans="1:11" x14ac:dyDescent="0.2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18"/>
    </row>
    <row r="11" spans="1:11" x14ac:dyDescent="0.25">
      <c r="A11" s="19"/>
      <c r="B11" s="20"/>
      <c r="C11" s="19"/>
      <c r="D11" s="21"/>
      <c r="E11" s="21"/>
      <c r="F11" s="21"/>
      <c r="G11" s="21"/>
      <c r="H11" s="21"/>
      <c r="I11" s="19"/>
      <c r="J11" s="20"/>
      <c r="K11" s="18"/>
    </row>
    <row r="12" spans="1:11" x14ac:dyDescent="0.25">
      <c r="A12" s="19"/>
      <c r="B12" s="20"/>
      <c r="C12" s="19"/>
      <c r="D12" s="21"/>
      <c r="E12" s="21"/>
      <c r="F12" s="21"/>
      <c r="G12" s="21"/>
      <c r="H12" s="21"/>
      <c r="I12" s="19"/>
      <c r="J12" s="20"/>
      <c r="K12" s="18"/>
    </row>
    <row r="13" spans="1:11" x14ac:dyDescent="0.25">
      <c r="A13" s="19"/>
      <c r="B13" s="20"/>
      <c r="C13" s="19"/>
      <c r="D13" s="21"/>
      <c r="E13" s="21"/>
      <c r="F13" s="21"/>
      <c r="G13" s="21"/>
      <c r="H13" s="21"/>
      <c r="I13" s="19"/>
      <c r="J13" s="20"/>
      <c r="K13" s="18"/>
    </row>
    <row r="14" spans="1:11" x14ac:dyDescent="0.25">
      <c r="A14" s="19"/>
      <c r="B14" s="20"/>
      <c r="C14" s="19"/>
      <c r="D14" s="21"/>
      <c r="E14" s="21"/>
      <c r="F14" s="21"/>
      <c r="G14" s="21"/>
      <c r="H14" s="21"/>
      <c r="I14" s="19"/>
      <c r="J14" s="20"/>
      <c r="K14" s="18"/>
    </row>
    <row r="15" spans="1:11" ht="31.5" x14ac:dyDescent="0.5">
      <c r="A15" s="19"/>
      <c r="B15" s="20"/>
      <c r="C15" s="19"/>
      <c r="D15" s="21"/>
      <c r="E15" s="21"/>
      <c r="F15" s="22" t="s">
        <v>18</v>
      </c>
      <c r="G15" s="21"/>
      <c r="H15" s="21"/>
      <c r="I15" s="19"/>
      <c r="J15" s="20"/>
      <c r="K15" s="18"/>
    </row>
    <row r="16" spans="1:11" x14ac:dyDescent="0.25">
      <c r="A16" s="19"/>
      <c r="B16" s="20"/>
      <c r="C16" s="19"/>
      <c r="D16" s="21"/>
      <c r="E16" s="21"/>
      <c r="F16" s="21"/>
      <c r="G16" s="21"/>
      <c r="H16" s="21"/>
      <c r="I16" s="19"/>
      <c r="J16" s="20"/>
      <c r="K16" s="18"/>
    </row>
    <row r="17" spans="1:11" ht="28.5" x14ac:dyDescent="0.45">
      <c r="A17" s="19"/>
      <c r="B17" s="20"/>
      <c r="C17" s="19"/>
      <c r="D17" s="21"/>
      <c r="E17" s="21"/>
      <c r="F17" s="23"/>
      <c r="G17" s="21"/>
      <c r="H17" s="21"/>
      <c r="I17" s="19"/>
      <c r="J17" s="20"/>
      <c r="K17" s="18"/>
    </row>
    <row r="18" spans="1:11" ht="28.5" x14ac:dyDescent="0.45">
      <c r="A18" s="19"/>
      <c r="B18" s="20"/>
      <c r="C18" s="19"/>
      <c r="D18" s="21"/>
      <c r="E18" s="21"/>
      <c r="F18" s="24" t="s">
        <v>4</v>
      </c>
      <c r="G18" s="21"/>
      <c r="H18" s="21"/>
      <c r="I18" s="19"/>
      <c r="J18" s="20"/>
      <c r="K18" s="18"/>
    </row>
    <row r="19" spans="1:11" ht="28.5" x14ac:dyDescent="0.45">
      <c r="A19" s="19"/>
      <c r="B19" s="20"/>
      <c r="C19" s="19"/>
      <c r="D19" s="21"/>
      <c r="E19" s="21"/>
      <c r="F19" s="23"/>
      <c r="G19" s="21"/>
      <c r="H19" s="21"/>
      <c r="I19" s="19"/>
      <c r="J19" s="20"/>
      <c r="K19" s="18"/>
    </row>
    <row r="20" spans="1:11" ht="28.5" x14ac:dyDescent="0.45">
      <c r="A20" s="19"/>
      <c r="B20" s="20"/>
      <c r="C20" s="19"/>
      <c r="D20" s="21"/>
      <c r="E20" s="21"/>
      <c r="F20" s="23"/>
      <c r="G20" s="21"/>
      <c r="H20" s="21"/>
      <c r="I20" s="19"/>
      <c r="J20" s="20"/>
      <c r="K20" s="18"/>
    </row>
    <row r="21" spans="1:11" ht="28.5" x14ac:dyDescent="0.45">
      <c r="A21" s="19"/>
      <c r="B21" s="20"/>
      <c r="C21" s="19"/>
      <c r="D21" s="21"/>
      <c r="E21" s="21"/>
      <c r="F21" s="23"/>
      <c r="G21" s="21"/>
      <c r="H21" s="21"/>
      <c r="I21" s="19"/>
      <c r="J21" s="20"/>
      <c r="K21" s="18"/>
    </row>
    <row r="22" spans="1:11" ht="18.75" x14ac:dyDescent="0.3">
      <c r="A22" s="19"/>
      <c r="B22" s="20"/>
      <c r="C22" s="19"/>
      <c r="D22" s="21"/>
      <c r="E22" s="21"/>
      <c r="F22" s="28" t="s">
        <v>5</v>
      </c>
      <c r="G22" s="21"/>
      <c r="H22" s="21"/>
      <c r="I22" s="19"/>
      <c r="J22" s="20"/>
      <c r="K22" s="18"/>
    </row>
    <row r="23" spans="1:11" ht="28.5" x14ac:dyDescent="0.45">
      <c r="A23" s="19"/>
      <c r="B23" s="20"/>
      <c r="C23" s="19"/>
      <c r="D23" s="21"/>
      <c r="E23" s="21"/>
      <c r="F23" s="23"/>
      <c r="G23" s="21"/>
      <c r="H23" s="21"/>
      <c r="I23" s="19"/>
      <c r="J23" s="20"/>
      <c r="K23" s="18"/>
    </row>
    <row r="24" spans="1:11" ht="21" x14ac:dyDescent="0.35">
      <c r="A24" s="19"/>
      <c r="B24" s="20"/>
      <c r="C24" s="19"/>
      <c r="D24" s="21"/>
      <c r="E24" s="21"/>
      <c r="F24" s="25" t="str">
        <f>Data!D3</f>
        <v>Hilcorp Energy</v>
      </c>
      <c r="G24" s="21"/>
      <c r="H24" s="21"/>
      <c r="I24" s="19"/>
      <c r="J24" s="20"/>
      <c r="K24" s="18"/>
    </row>
    <row r="25" spans="1:11" ht="21" x14ac:dyDescent="0.35">
      <c r="A25" s="19"/>
      <c r="B25" s="20"/>
      <c r="C25" s="19"/>
      <c r="D25" s="21"/>
      <c r="E25" s="21"/>
      <c r="F25" s="26" t="str">
        <f>Data!D4</f>
        <v>Iniskin Unit Beal 1</v>
      </c>
      <c r="G25" s="21"/>
      <c r="H25" s="21"/>
      <c r="I25" s="19"/>
      <c r="J25" s="20"/>
      <c r="K25" s="18"/>
    </row>
    <row r="26" spans="1:11" ht="21" x14ac:dyDescent="0.35">
      <c r="A26" s="19"/>
      <c r="B26" s="20"/>
      <c r="C26" s="19"/>
      <c r="D26" s="21"/>
      <c r="E26" s="21"/>
      <c r="F26" s="26" t="str">
        <f>Data!D5</f>
        <v>Alaska</v>
      </c>
      <c r="G26" s="21"/>
      <c r="H26" s="21"/>
      <c r="I26" s="19"/>
      <c r="J26" s="20"/>
      <c r="K26" s="18"/>
    </row>
    <row r="27" spans="1:11" ht="21" x14ac:dyDescent="0.35">
      <c r="A27" s="19"/>
      <c r="B27" s="20"/>
      <c r="C27" s="19"/>
      <c r="D27" s="21"/>
      <c r="E27" s="21"/>
      <c r="F27" s="26"/>
      <c r="G27" s="21"/>
      <c r="H27" s="21"/>
      <c r="I27" s="19"/>
      <c r="J27" s="20"/>
      <c r="K27" s="18"/>
    </row>
    <row r="28" spans="1:11" ht="21" x14ac:dyDescent="0.35">
      <c r="A28" s="19"/>
      <c r="B28" s="20"/>
      <c r="C28" s="19"/>
      <c r="D28" s="21"/>
      <c r="E28" s="21"/>
      <c r="F28" s="26"/>
      <c r="G28" s="21"/>
      <c r="H28" s="21"/>
      <c r="I28" s="19"/>
      <c r="J28" s="20"/>
      <c r="K28" s="18"/>
    </row>
    <row r="29" spans="1:11" ht="21" x14ac:dyDescent="0.35">
      <c r="A29" s="19"/>
      <c r="B29" s="20"/>
      <c r="C29" s="19"/>
      <c r="D29" s="21"/>
      <c r="E29" s="21"/>
      <c r="F29" s="27" t="str">
        <f>CONCATENATE("Project #",Data!D7)</f>
        <v>Project #28148</v>
      </c>
      <c r="G29" s="21"/>
      <c r="H29" s="21"/>
      <c r="I29" s="19"/>
      <c r="J29" s="20"/>
      <c r="K29" s="18"/>
    </row>
    <row r="30" spans="1:11" ht="21" x14ac:dyDescent="0.35">
      <c r="A30" s="19"/>
      <c r="B30" s="20"/>
      <c r="C30" s="19"/>
      <c r="D30" s="21"/>
      <c r="E30" s="21"/>
      <c r="F30" s="121">
        <f ca="1">Data!D8</f>
        <v>44168</v>
      </c>
      <c r="G30" s="21"/>
      <c r="H30" s="21"/>
      <c r="I30" s="19"/>
      <c r="J30" s="20"/>
      <c r="K30" s="18"/>
    </row>
    <row r="31" spans="1:11" ht="21" x14ac:dyDescent="0.35">
      <c r="A31" s="19"/>
      <c r="B31" s="20"/>
      <c r="C31" s="19"/>
      <c r="D31" s="21"/>
      <c r="E31" s="21"/>
      <c r="F31" s="34"/>
      <c r="G31" s="21"/>
      <c r="H31" s="21"/>
      <c r="I31" s="19"/>
      <c r="J31" s="20"/>
      <c r="K31" s="18"/>
    </row>
    <row r="32" spans="1:11" ht="21" x14ac:dyDescent="0.35">
      <c r="A32" s="19"/>
      <c r="B32" s="20"/>
      <c r="C32" s="19"/>
      <c r="D32" s="21"/>
      <c r="E32" s="21"/>
      <c r="F32" s="34"/>
      <c r="G32" s="21"/>
      <c r="H32" s="21"/>
      <c r="I32" s="19"/>
      <c r="J32" s="20"/>
      <c r="K32" s="18"/>
    </row>
    <row r="33" spans="1:11" ht="21" x14ac:dyDescent="0.35">
      <c r="A33" s="19"/>
      <c r="B33" s="20"/>
      <c r="C33" s="19"/>
      <c r="D33" s="21"/>
      <c r="E33" s="21"/>
      <c r="F33" s="34"/>
      <c r="G33" s="21"/>
      <c r="H33" s="21"/>
      <c r="I33" s="19"/>
      <c r="J33" s="20"/>
      <c r="K33" s="18"/>
    </row>
    <row r="34" spans="1:11" x14ac:dyDescent="0.25">
      <c r="A34" s="19"/>
      <c r="B34" s="20"/>
      <c r="C34" s="19"/>
      <c r="D34" s="21"/>
      <c r="E34" s="21"/>
      <c r="F34" s="21"/>
      <c r="G34" s="21"/>
      <c r="H34" s="21"/>
      <c r="I34" s="19"/>
      <c r="J34" s="20"/>
      <c r="K34" s="18"/>
    </row>
    <row r="35" spans="1:11" x14ac:dyDescent="0.25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18"/>
    </row>
    <row r="36" spans="1:11" x14ac:dyDescent="0.25">
      <c r="A36" s="19"/>
      <c r="B36" s="20"/>
      <c r="C36" s="20" t="s">
        <v>103</v>
      </c>
      <c r="D36" s="20"/>
      <c r="E36" s="20"/>
      <c r="G36" s="20"/>
      <c r="H36" s="20"/>
      <c r="I36" s="120" t="s">
        <v>16</v>
      </c>
      <c r="J36" s="20"/>
      <c r="K36" s="18"/>
    </row>
    <row r="37" spans="1:11" x14ac:dyDescent="0.25">
      <c r="A37" s="46"/>
      <c r="B37" s="20"/>
      <c r="C37" s="20" t="s">
        <v>104</v>
      </c>
      <c r="D37" s="20"/>
      <c r="E37" s="20"/>
      <c r="G37" s="20"/>
      <c r="H37" s="20"/>
      <c r="I37" s="47" t="s">
        <v>17</v>
      </c>
      <c r="J37" s="20"/>
      <c r="K37" s="18"/>
    </row>
    <row r="38" spans="1:11" x14ac:dyDescent="0.25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18"/>
    </row>
    <row r="39" spans="1:11" x14ac:dyDescent="0.25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18"/>
    </row>
    <row r="40" spans="1:11" x14ac:dyDescent="0.25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18"/>
    </row>
  </sheetData>
  <hyperlinks>
    <hyperlink ref="I36" r:id="rId1" xr:uid="{00000000-0004-0000-0000-000000000000}"/>
  </hyperlinks>
  <pageMargins left="0.7" right="0.7" top="0.75" bottom="0.75" header="0.3" footer="0.3"/>
  <pageSetup scale="71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AD56"/>
  <sheetViews>
    <sheetView showGridLines="0" view="pageBreakPreview" zoomScale="90" zoomScaleNormal="90" zoomScaleSheetLayoutView="90" workbookViewId="0">
      <selection activeCell="D7" sqref="D7"/>
    </sheetView>
  </sheetViews>
  <sheetFormatPr defaultRowHeight="15" x14ac:dyDescent="0.25"/>
  <cols>
    <col min="1" max="1" width="1.7109375" customWidth="1"/>
    <col min="2" max="3" width="12.7109375" customWidth="1"/>
    <col min="4" max="4" width="13.85546875" customWidth="1"/>
  </cols>
  <sheetData>
    <row r="1" spans="2:30" ht="55.5" customHeight="1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x14ac:dyDescent="0.25">
      <c r="B2" s="3" t="s">
        <v>13</v>
      </c>
    </row>
    <row r="3" spans="2:30" x14ac:dyDescent="0.25">
      <c r="B3" t="s">
        <v>1</v>
      </c>
      <c r="D3" s="4" t="str">
        <f>Data!D3</f>
        <v>Hilcorp Energy</v>
      </c>
    </row>
    <row r="4" spans="2:30" x14ac:dyDescent="0.25">
      <c r="B4" t="s">
        <v>69</v>
      </c>
      <c r="D4" s="4" t="str">
        <f>Data!D4</f>
        <v>Iniskin Unit Beal 1</v>
      </c>
    </row>
    <row r="5" spans="2:30" x14ac:dyDescent="0.25">
      <c r="B5" t="s">
        <v>6</v>
      </c>
      <c r="D5" s="4" t="str">
        <f>Data!D5</f>
        <v>Alaska</v>
      </c>
    </row>
    <row r="6" spans="2:30" x14ac:dyDescent="0.25">
      <c r="B6" t="s">
        <v>7</v>
      </c>
      <c r="D6" s="4" t="str">
        <f>Data!D6</f>
        <v>50-121-10008</v>
      </c>
    </row>
    <row r="7" spans="2:30" x14ac:dyDescent="0.25">
      <c r="B7" t="s">
        <v>8</v>
      </c>
      <c r="D7" s="4">
        <f>Data!D7</f>
        <v>28148</v>
      </c>
    </row>
    <row r="8" spans="2:30" x14ac:dyDescent="0.25">
      <c r="B8" t="s">
        <v>9</v>
      </c>
      <c r="D8" s="114">
        <f ca="1">Data!D8</f>
        <v>44168</v>
      </c>
    </row>
    <row r="10" spans="2:30" x14ac:dyDescent="0.25">
      <c r="B10" s="3" t="s">
        <v>10</v>
      </c>
    </row>
    <row r="11" spans="2:30" x14ac:dyDescent="0.25">
      <c r="B11" s="3"/>
    </row>
    <row r="12" spans="2:30" x14ac:dyDescent="0.25">
      <c r="B12" s="29" t="s">
        <v>19</v>
      </c>
    </row>
    <row r="14" spans="2:30" x14ac:dyDescent="0.25">
      <c r="B14" s="3" t="s">
        <v>20</v>
      </c>
    </row>
    <row r="15" spans="2:30" x14ac:dyDescent="0.25">
      <c r="B15" s="3"/>
    </row>
    <row r="16" spans="2:30" x14ac:dyDescent="0.25">
      <c r="B16" s="30" t="s">
        <v>11</v>
      </c>
    </row>
    <row r="17" spans="2:3" x14ac:dyDescent="0.25">
      <c r="B17" s="30"/>
    </row>
    <row r="18" spans="2:3" x14ac:dyDescent="0.25">
      <c r="B18" s="30" t="s">
        <v>21</v>
      </c>
    </row>
    <row r="19" spans="2:3" x14ac:dyDescent="0.25">
      <c r="B19" s="30"/>
    </row>
    <row r="20" spans="2:3" x14ac:dyDescent="0.25">
      <c r="B20" s="30" t="s">
        <v>22</v>
      </c>
    </row>
    <row r="21" spans="2:3" x14ac:dyDescent="0.25">
      <c r="B21" s="30"/>
    </row>
    <row r="22" spans="2:3" x14ac:dyDescent="0.25">
      <c r="B22" s="30" t="s">
        <v>23</v>
      </c>
    </row>
    <row r="23" spans="2:3" x14ac:dyDescent="0.25">
      <c r="B23" s="30"/>
    </row>
    <row r="24" spans="2:3" x14ac:dyDescent="0.25">
      <c r="B24" s="30" t="s">
        <v>66</v>
      </c>
    </row>
    <row r="25" spans="2:3" x14ac:dyDescent="0.25">
      <c r="B25" s="30"/>
    </row>
    <row r="26" spans="2:3" x14ac:dyDescent="0.25">
      <c r="B26" s="30" t="s">
        <v>29</v>
      </c>
    </row>
    <row r="27" spans="2:3" x14ac:dyDescent="0.25">
      <c r="B27" s="30"/>
      <c r="C27" t="s">
        <v>24</v>
      </c>
    </row>
    <row r="28" spans="2:3" x14ac:dyDescent="0.25">
      <c r="B28" s="30"/>
      <c r="C28" t="s">
        <v>25</v>
      </c>
    </row>
    <row r="29" spans="2:3" x14ac:dyDescent="0.25">
      <c r="B29" s="30"/>
    </row>
    <row r="30" spans="2:3" x14ac:dyDescent="0.25">
      <c r="B30" s="30" t="s">
        <v>26</v>
      </c>
    </row>
    <row r="31" spans="2:3" x14ac:dyDescent="0.25">
      <c r="B31" s="30"/>
      <c r="C31" t="s">
        <v>27</v>
      </c>
    </row>
    <row r="32" spans="2:3" x14ac:dyDescent="0.25">
      <c r="B32" s="30"/>
      <c r="C32" t="s">
        <v>28</v>
      </c>
    </row>
    <row r="34" spans="2:3" x14ac:dyDescent="0.25">
      <c r="B34" s="3" t="s">
        <v>111</v>
      </c>
    </row>
    <row r="35" spans="2:3" x14ac:dyDescent="0.25">
      <c r="B35" s="3"/>
    </row>
    <row r="36" spans="2:3" x14ac:dyDescent="0.25">
      <c r="B36" s="29" t="s">
        <v>112</v>
      </c>
    </row>
    <row r="37" spans="2:3" x14ac:dyDescent="0.25">
      <c r="B37" s="29"/>
      <c r="C37" t="s">
        <v>113</v>
      </c>
    </row>
    <row r="38" spans="2:3" x14ac:dyDescent="0.25">
      <c r="B38" s="29"/>
      <c r="C38" t="s">
        <v>114</v>
      </c>
    </row>
    <row r="40" spans="2:3" x14ac:dyDescent="0.25">
      <c r="B40" s="29" t="s">
        <v>115</v>
      </c>
    </row>
    <row r="41" spans="2:3" x14ac:dyDescent="0.25">
      <c r="B41" s="29"/>
    </row>
    <row r="42" spans="2:3" x14ac:dyDescent="0.25">
      <c r="B42" s="29" t="s">
        <v>116</v>
      </c>
    </row>
    <row r="43" spans="2:3" x14ac:dyDescent="0.25">
      <c r="B43" s="29"/>
    </row>
    <row r="44" spans="2:3" x14ac:dyDescent="0.25">
      <c r="B44" s="29" t="s">
        <v>117</v>
      </c>
    </row>
    <row r="45" spans="2:3" x14ac:dyDescent="0.25">
      <c r="B45" s="29"/>
    </row>
    <row r="46" spans="2:3" x14ac:dyDescent="0.25">
      <c r="B46" s="29" t="s">
        <v>118</v>
      </c>
    </row>
    <row r="47" spans="2:3" x14ac:dyDescent="0.25">
      <c r="B47" s="29"/>
      <c r="C47" t="s">
        <v>119</v>
      </c>
    </row>
    <row r="49" spans="2:2" x14ac:dyDescent="0.25">
      <c r="B49" s="35" t="s">
        <v>12</v>
      </c>
    </row>
    <row r="50" spans="2:2" x14ac:dyDescent="0.25">
      <c r="B50" s="35"/>
    </row>
    <row r="51" spans="2:2" x14ac:dyDescent="0.25">
      <c r="B51" s="31" t="s">
        <v>30</v>
      </c>
    </row>
    <row r="52" spans="2:2" x14ac:dyDescent="0.25">
      <c r="B52" s="31" t="s">
        <v>31</v>
      </c>
    </row>
    <row r="53" spans="2:2" x14ac:dyDescent="0.25">
      <c r="B53" s="31" t="s">
        <v>32</v>
      </c>
    </row>
    <row r="54" spans="2:2" x14ac:dyDescent="0.25">
      <c r="B54" s="31" t="s">
        <v>33</v>
      </c>
    </row>
    <row r="55" spans="2:2" x14ac:dyDescent="0.25">
      <c r="B55" s="31" t="s">
        <v>34</v>
      </c>
    </row>
    <row r="56" spans="2:2" x14ac:dyDescent="0.25">
      <c r="B56" s="31" t="s">
        <v>35</v>
      </c>
    </row>
  </sheetData>
  <pageMargins left="0.7" right="0.7" top="0.75" bottom="0.75" header="0.3" footer="0.3"/>
  <pageSetup scale="4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AO60"/>
  <sheetViews>
    <sheetView showGridLines="0" tabSelected="1" view="pageBreakPreview" zoomScale="80" zoomScaleNormal="80" zoomScaleSheetLayoutView="80" zoomScalePageLayoutView="60" workbookViewId="0">
      <selection activeCell="D7" sqref="D7"/>
    </sheetView>
  </sheetViews>
  <sheetFormatPr defaultRowHeight="15" x14ac:dyDescent="0.25"/>
  <cols>
    <col min="1" max="1" width="1.7109375" customWidth="1"/>
    <col min="2" max="2" width="35.5703125" customWidth="1"/>
    <col min="3" max="23" width="12.7109375" customWidth="1"/>
    <col min="24" max="24" width="14.28515625" customWidth="1"/>
    <col min="25" max="36" width="12.7109375" customWidth="1"/>
    <col min="37" max="37" width="1.7109375" customWidth="1"/>
    <col min="38" max="47" width="12.7109375" customWidth="1"/>
  </cols>
  <sheetData>
    <row r="1" spans="2:41" ht="55.5" customHeight="1" x14ac:dyDescent="0.25">
      <c r="B1" s="126" t="s">
        <v>18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</row>
    <row r="2" spans="2:41" x14ac:dyDescent="0.25">
      <c r="B2" s="3" t="s">
        <v>13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8"/>
    </row>
    <row r="3" spans="2:41" x14ac:dyDescent="0.25">
      <c r="B3" t="s">
        <v>1</v>
      </c>
      <c r="D3" s="4" t="s">
        <v>105</v>
      </c>
      <c r="E3" s="5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37"/>
    </row>
    <row r="4" spans="2:41" x14ac:dyDescent="0.25">
      <c r="B4" t="s">
        <v>69</v>
      </c>
      <c r="D4" s="4" t="s">
        <v>74</v>
      </c>
      <c r="E4" s="5"/>
      <c r="F4" s="5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37"/>
    </row>
    <row r="5" spans="2:41" x14ac:dyDescent="0.25">
      <c r="B5" t="s">
        <v>6</v>
      </c>
      <c r="D5" s="32" t="s">
        <v>70</v>
      </c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37"/>
    </row>
    <row r="6" spans="2:41" x14ac:dyDescent="0.25">
      <c r="B6" t="s">
        <v>7</v>
      </c>
      <c r="D6" s="32" t="s">
        <v>100</v>
      </c>
      <c r="E6" s="5"/>
      <c r="F6" s="5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37"/>
    </row>
    <row r="7" spans="2:41" x14ac:dyDescent="0.25">
      <c r="B7" t="s">
        <v>8</v>
      </c>
      <c r="D7" s="32">
        <v>28148</v>
      </c>
      <c r="E7" s="39"/>
      <c r="F7" s="39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37"/>
    </row>
    <row r="8" spans="2:41" x14ac:dyDescent="0.25">
      <c r="B8" t="s">
        <v>9</v>
      </c>
      <c r="D8" s="33">
        <f ca="1">TODAY()</f>
        <v>44168</v>
      </c>
      <c r="E8" s="39"/>
      <c r="F8" s="39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37"/>
    </row>
    <row r="9" spans="2:41" ht="15.75" thickBot="1" x14ac:dyDescent="0.3"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</row>
    <row r="10" spans="2:41" ht="15.75" thickBot="1" x14ac:dyDescent="0.3">
      <c r="B10" s="130" t="s">
        <v>0</v>
      </c>
      <c r="C10" s="128"/>
      <c r="D10" s="128"/>
      <c r="E10" s="128"/>
      <c r="F10" s="131"/>
      <c r="G10" s="127" t="s">
        <v>51</v>
      </c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9"/>
      <c r="AK10" s="9"/>
    </row>
    <row r="11" spans="2:41" ht="45" customHeight="1" x14ac:dyDescent="0.25">
      <c r="B11" s="10" t="s">
        <v>68</v>
      </c>
      <c r="C11" s="11" t="s">
        <v>2</v>
      </c>
      <c r="D11" s="11" t="s">
        <v>101</v>
      </c>
      <c r="E11" s="116" t="s">
        <v>14</v>
      </c>
      <c r="F11" s="62" t="s">
        <v>15</v>
      </c>
      <c r="G11" s="60" t="s">
        <v>36</v>
      </c>
      <c r="H11" s="56" t="s">
        <v>37</v>
      </c>
      <c r="I11" s="62" t="s">
        <v>38</v>
      </c>
      <c r="J11" s="56" t="s">
        <v>39</v>
      </c>
      <c r="K11" s="83" t="s">
        <v>96</v>
      </c>
      <c r="L11" s="57" t="s">
        <v>95</v>
      </c>
      <c r="M11" s="57" t="s">
        <v>40</v>
      </c>
      <c r="N11" s="57" t="s">
        <v>61</v>
      </c>
      <c r="O11" s="79" t="s">
        <v>63</v>
      </c>
      <c r="P11" s="62" t="s">
        <v>41</v>
      </c>
      <c r="Q11" s="56" t="s">
        <v>42</v>
      </c>
      <c r="R11" s="83" t="s">
        <v>64</v>
      </c>
      <c r="S11" s="57" t="s">
        <v>72</v>
      </c>
      <c r="T11" s="79" t="s">
        <v>71</v>
      </c>
      <c r="U11" s="57" t="s">
        <v>73</v>
      </c>
      <c r="V11" s="57" t="s">
        <v>98</v>
      </c>
      <c r="W11" s="57" t="s">
        <v>97</v>
      </c>
      <c r="X11" s="57" t="s">
        <v>102</v>
      </c>
      <c r="Y11" s="62" t="s">
        <v>99</v>
      </c>
      <c r="Z11" s="56" t="s">
        <v>43</v>
      </c>
      <c r="AA11" s="57" t="s">
        <v>44</v>
      </c>
      <c r="AB11" s="57" t="s">
        <v>45</v>
      </c>
      <c r="AC11" s="122" t="s">
        <v>106</v>
      </c>
      <c r="AD11" s="122" t="s">
        <v>107</v>
      </c>
      <c r="AE11" s="122" t="s">
        <v>108</v>
      </c>
      <c r="AF11" s="122" t="s">
        <v>109</v>
      </c>
      <c r="AG11" s="122" t="s">
        <v>110</v>
      </c>
      <c r="AH11" s="62" t="s">
        <v>46</v>
      </c>
      <c r="AI11" s="60" t="s">
        <v>47</v>
      </c>
      <c r="AJ11" s="71" t="s">
        <v>48</v>
      </c>
      <c r="AK11" s="12"/>
    </row>
    <row r="12" spans="2:41" ht="15.75" thickBot="1" x14ac:dyDescent="0.3">
      <c r="B12" s="13"/>
      <c r="C12" s="14"/>
      <c r="D12" s="14" t="s">
        <v>3</v>
      </c>
      <c r="E12" s="80" t="s">
        <v>3</v>
      </c>
      <c r="F12" s="15" t="s">
        <v>3</v>
      </c>
      <c r="G12" s="61" t="s">
        <v>50</v>
      </c>
      <c r="H12" s="13" t="s">
        <v>50</v>
      </c>
      <c r="I12" s="15" t="s">
        <v>50</v>
      </c>
      <c r="J12" s="13" t="s">
        <v>50</v>
      </c>
      <c r="K12" s="84" t="s">
        <v>62</v>
      </c>
      <c r="L12" s="14" t="s">
        <v>50</v>
      </c>
      <c r="M12" s="14" t="s">
        <v>50</v>
      </c>
      <c r="N12" s="14" t="s">
        <v>50</v>
      </c>
      <c r="O12" s="80" t="s">
        <v>50</v>
      </c>
      <c r="P12" s="15" t="s">
        <v>50</v>
      </c>
      <c r="Q12" s="13" t="s">
        <v>50</v>
      </c>
      <c r="R12" s="84" t="s">
        <v>50</v>
      </c>
      <c r="S12" s="14" t="s">
        <v>50</v>
      </c>
      <c r="T12" s="80" t="s">
        <v>50</v>
      </c>
      <c r="U12" s="14" t="s">
        <v>50</v>
      </c>
      <c r="V12" s="14" t="s">
        <v>50</v>
      </c>
      <c r="W12" s="14" t="s">
        <v>50</v>
      </c>
      <c r="X12" s="14" t="s">
        <v>50</v>
      </c>
      <c r="Y12" s="15" t="s">
        <v>50</v>
      </c>
      <c r="Z12" s="13" t="s">
        <v>50</v>
      </c>
      <c r="AA12" s="14" t="s">
        <v>50</v>
      </c>
      <c r="AB12" s="14" t="s">
        <v>50</v>
      </c>
      <c r="AC12" s="14" t="s">
        <v>50</v>
      </c>
      <c r="AD12" s="14" t="s">
        <v>50</v>
      </c>
      <c r="AE12" s="14" t="s">
        <v>50</v>
      </c>
      <c r="AF12" s="14" t="s">
        <v>50</v>
      </c>
      <c r="AG12" s="14" t="s">
        <v>50</v>
      </c>
      <c r="AH12" s="15" t="s">
        <v>50</v>
      </c>
      <c r="AI12" s="61" t="s">
        <v>50</v>
      </c>
      <c r="AJ12" s="72" t="s">
        <v>49</v>
      </c>
      <c r="AK12" s="16"/>
    </row>
    <row r="13" spans="2:41" x14ac:dyDescent="0.25">
      <c r="B13" s="7" t="s">
        <v>74</v>
      </c>
      <c r="C13" s="109" t="s">
        <v>75</v>
      </c>
      <c r="D13" s="17">
        <v>2515</v>
      </c>
      <c r="E13" s="117">
        <v>2515</v>
      </c>
      <c r="F13" s="8">
        <v>2515</v>
      </c>
      <c r="G13" s="104"/>
      <c r="H13" s="101"/>
      <c r="I13" s="103"/>
      <c r="J13" s="101"/>
      <c r="K13" s="105"/>
      <c r="L13" s="105"/>
      <c r="M13" s="102"/>
      <c r="N13" s="102"/>
      <c r="O13" s="106"/>
      <c r="P13" s="103"/>
      <c r="Q13" s="101"/>
      <c r="R13" s="105"/>
      <c r="S13" s="102"/>
      <c r="T13" s="106"/>
      <c r="U13" s="102"/>
      <c r="V13" s="102"/>
      <c r="W13" s="102"/>
      <c r="X13" s="112"/>
      <c r="Y13" s="103"/>
      <c r="Z13" s="123"/>
      <c r="AA13" s="124"/>
      <c r="AB13" s="124"/>
      <c r="AC13" s="124"/>
      <c r="AD13" s="124"/>
      <c r="AE13" s="124"/>
      <c r="AF13" s="124"/>
      <c r="AG13" s="124"/>
      <c r="AH13" s="103"/>
      <c r="AI13" s="73"/>
      <c r="AJ13" s="108"/>
      <c r="AK13" s="16"/>
    </row>
    <row r="14" spans="2:41" x14ac:dyDescent="0.25">
      <c r="B14" s="7" t="s">
        <v>74</v>
      </c>
      <c r="C14" s="93" t="s">
        <v>76</v>
      </c>
      <c r="D14" s="17">
        <v>2528.5</v>
      </c>
      <c r="E14" s="117">
        <v>2517</v>
      </c>
      <c r="F14" s="8">
        <v>2540</v>
      </c>
      <c r="G14" s="91">
        <v>21.3</v>
      </c>
      <c r="H14" s="92"/>
      <c r="I14" s="95">
        <v>50.5</v>
      </c>
      <c r="J14" s="92">
        <v>1.4</v>
      </c>
      <c r="K14" s="85"/>
      <c r="L14" s="85"/>
      <c r="M14" s="58"/>
      <c r="N14" s="58"/>
      <c r="O14" s="81"/>
      <c r="P14" s="63">
        <f>SUM(J14+K14+L14+M14+N14+O14)</f>
        <v>1.4</v>
      </c>
      <c r="Q14" s="40">
        <v>0.62</v>
      </c>
      <c r="R14" s="85">
        <v>0.73</v>
      </c>
      <c r="S14" s="94">
        <v>5.8</v>
      </c>
      <c r="T14" s="81"/>
      <c r="U14" s="94"/>
      <c r="V14" s="94"/>
      <c r="W14" s="94"/>
      <c r="X14" s="58"/>
      <c r="Y14" s="63">
        <v>3.9</v>
      </c>
      <c r="Z14" s="40">
        <v>1.9592000000000001</v>
      </c>
      <c r="AA14" s="58">
        <v>4.4398000000000009</v>
      </c>
      <c r="AB14" s="58">
        <v>1.1850000000000001</v>
      </c>
      <c r="AC14" s="58">
        <v>6.7308000000000003</v>
      </c>
      <c r="AD14" s="58"/>
      <c r="AE14" s="58"/>
      <c r="AF14" s="58"/>
      <c r="AG14" s="58">
        <v>1.4852000000000001</v>
      </c>
      <c r="AH14" s="95">
        <v>15.8</v>
      </c>
      <c r="AI14" s="73">
        <f t="shared" ref="AI14:AI32" si="0">ABS(SUM(AH14+S14+Q14+P14+I14+H14+G14+R14+T14+U14+V14+W14+X14+Y14))</f>
        <v>100.05000000000001</v>
      </c>
      <c r="AJ14" s="74">
        <v>2.6655156999999998</v>
      </c>
      <c r="AM14" s="125"/>
      <c r="AN14" s="125"/>
      <c r="AO14" s="125"/>
    </row>
    <row r="15" spans="2:41" x14ac:dyDescent="0.25">
      <c r="B15" s="7" t="s">
        <v>74</v>
      </c>
      <c r="C15" s="93" t="s">
        <v>83</v>
      </c>
      <c r="D15" s="96">
        <v>5795</v>
      </c>
      <c r="E15" s="118">
        <v>5780</v>
      </c>
      <c r="F15" s="97">
        <v>5810</v>
      </c>
      <c r="G15" s="91">
        <v>26.9</v>
      </c>
      <c r="H15" s="40"/>
      <c r="I15" s="63">
        <v>26.7</v>
      </c>
      <c r="J15" s="40">
        <v>1.82</v>
      </c>
      <c r="K15" s="85"/>
      <c r="L15" s="85"/>
      <c r="M15" s="58"/>
      <c r="N15" s="58"/>
      <c r="O15" s="81"/>
      <c r="P15" s="63">
        <f>SUM(J15+K15+L15+M15+N15+O15)</f>
        <v>1.82</v>
      </c>
      <c r="Q15" s="40">
        <v>1.48</v>
      </c>
      <c r="R15" s="85"/>
      <c r="S15" s="58"/>
      <c r="T15" s="81"/>
      <c r="U15" s="58"/>
      <c r="V15" s="58"/>
      <c r="W15" s="58"/>
      <c r="X15" s="58"/>
      <c r="Y15" s="63"/>
      <c r="Z15" s="40">
        <v>6.7236000000000002</v>
      </c>
      <c r="AA15" s="58">
        <v>6.7236000000000002</v>
      </c>
      <c r="AB15" s="58">
        <v>4.5686</v>
      </c>
      <c r="AC15" s="58">
        <v>15.3005</v>
      </c>
      <c r="AD15" s="58">
        <v>9.7836999999999996</v>
      </c>
      <c r="AE15" s="58"/>
      <c r="AF15" s="58"/>
      <c r="AG15" s="58"/>
      <c r="AH15" s="63">
        <v>43.1</v>
      </c>
      <c r="AI15" s="73">
        <f t="shared" si="0"/>
        <v>100</v>
      </c>
      <c r="AJ15" s="74">
        <v>2.6892999999999994</v>
      </c>
      <c r="AM15" s="87"/>
      <c r="AN15" s="87"/>
      <c r="AO15" s="87"/>
    </row>
    <row r="16" spans="2:41" x14ac:dyDescent="0.25">
      <c r="B16" s="7" t="s">
        <v>74</v>
      </c>
      <c r="C16" s="77" t="s">
        <v>86</v>
      </c>
      <c r="D16" s="17">
        <v>6305</v>
      </c>
      <c r="E16" s="117">
        <v>6290</v>
      </c>
      <c r="F16" s="8">
        <v>6320</v>
      </c>
      <c r="G16" s="91"/>
      <c r="H16" s="40"/>
      <c r="I16" s="63"/>
      <c r="J16" s="40"/>
      <c r="K16" s="85"/>
      <c r="L16" s="85"/>
      <c r="M16" s="58"/>
      <c r="N16" s="58"/>
      <c r="O16" s="81"/>
      <c r="P16" s="63"/>
      <c r="Q16" s="40"/>
      <c r="R16" s="85"/>
      <c r="S16" s="58"/>
      <c r="T16" s="81"/>
      <c r="U16" s="58"/>
      <c r="V16" s="58"/>
      <c r="W16" s="58"/>
      <c r="X16" s="58"/>
      <c r="Y16" s="63"/>
      <c r="Z16" s="40"/>
      <c r="AA16" s="58"/>
      <c r="AB16" s="58"/>
      <c r="AC16" s="58"/>
      <c r="AD16" s="58"/>
      <c r="AE16" s="58"/>
      <c r="AF16" s="58"/>
      <c r="AG16" s="58"/>
      <c r="AH16" s="63"/>
      <c r="AI16" s="73"/>
      <c r="AJ16" s="74"/>
      <c r="AM16" s="87"/>
      <c r="AN16" s="87"/>
      <c r="AO16" s="87"/>
    </row>
    <row r="17" spans="2:41" x14ac:dyDescent="0.25">
      <c r="B17" s="7" t="s">
        <v>74</v>
      </c>
      <c r="C17" s="77" t="s">
        <v>77</v>
      </c>
      <c r="D17" s="17">
        <v>6417.5</v>
      </c>
      <c r="E17" s="117">
        <v>6415</v>
      </c>
      <c r="F17" s="8">
        <v>6420</v>
      </c>
      <c r="G17" s="91">
        <v>32.299999999999997</v>
      </c>
      <c r="H17" s="40"/>
      <c r="I17" s="63">
        <v>36.1</v>
      </c>
      <c r="J17" s="40">
        <v>3.9</v>
      </c>
      <c r="K17" s="85"/>
      <c r="L17" s="85"/>
      <c r="M17" s="58"/>
      <c r="N17" s="58"/>
      <c r="O17" s="81"/>
      <c r="P17" s="63">
        <f>SUM(J17+K17+L17+M17+N17+O17)</f>
        <v>3.9</v>
      </c>
      <c r="Q17" s="40">
        <v>2.21</v>
      </c>
      <c r="R17" s="85"/>
      <c r="S17" s="58"/>
      <c r="T17" s="99">
        <v>3.46</v>
      </c>
      <c r="U17" s="58"/>
      <c r="V17" s="58"/>
      <c r="W17" s="58"/>
      <c r="X17" s="58"/>
      <c r="Y17" s="63"/>
      <c r="Z17" s="40">
        <v>3.1824000000000008</v>
      </c>
      <c r="AA17" s="58">
        <v>7.4035000000000011</v>
      </c>
      <c r="AB17" s="58">
        <v>5.1493000000000002</v>
      </c>
      <c r="AC17" s="58"/>
      <c r="AD17" s="58">
        <v>6.3648000000000016</v>
      </c>
      <c r="AE17" s="58"/>
      <c r="AF17" s="58"/>
      <c r="AG17" s="58"/>
      <c r="AH17" s="63">
        <v>22.1</v>
      </c>
      <c r="AI17" s="73">
        <f t="shared" si="0"/>
        <v>100.07</v>
      </c>
      <c r="AJ17" s="74">
        <v>2.6916209199999996</v>
      </c>
      <c r="AM17" s="87"/>
      <c r="AN17" s="87"/>
      <c r="AO17" s="87"/>
    </row>
    <row r="18" spans="2:41" x14ac:dyDescent="0.25">
      <c r="B18" s="7" t="s">
        <v>74</v>
      </c>
      <c r="C18" s="77" t="s">
        <v>78</v>
      </c>
      <c r="D18" s="17">
        <v>6422</v>
      </c>
      <c r="E18" s="117">
        <v>6420</v>
      </c>
      <c r="F18" s="8">
        <v>6424</v>
      </c>
      <c r="G18" s="49">
        <v>29.3</v>
      </c>
      <c r="H18" s="92"/>
      <c r="I18" s="63">
        <v>26</v>
      </c>
      <c r="J18" s="40"/>
      <c r="K18" s="85"/>
      <c r="L18" s="85"/>
      <c r="M18" s="94"/>
      <c r="N18" s="58"/>
      <c r="O18" s="81"/>
      <c r="P18" s="63"/>
      <c r="Q18" s="92">
        <v>4.0999999999999996</v>
      </c>
      <c r="R18" s="85"/>
      <c r="S18" s="58"/>
      <c r="T18" s="81">
        <v>3.16</v>
      </c>
      <c r="U18" s="58">
        <v>2.2999999999999998</v>
      </c>
      <c r="V18" s="58"/>
      <c r="W18" s="58"/>
      <c r="X18" s="58"/>
      <c r="Y18" s="63"/>
      <c r="Z18" s="40">
        <v>5.0765000000000002</v>
      </c>
      <c r="AA18" s="58">
        <v>11.502000000000001</v>
      </c>
      <c r="AB18" s="58">
        <v>5.7510000000000003</v>
      </c>
      <c r="AC18" s="58"/>
      <c r="AD18" s="58">
        <v>13.170500000000001</v>
      </c>
      <c r="AE18" s="58"/>
      <c r="AF18" s="58"/>
      <c r="AG18" s="58"/>
      <c r="AH18" s="63">
        <v>35.5</v>
      </c>
      <c r="AI18" s="73">
        <f t="shared" si="0"/>
        <v>100.35999999999999</v>
      </c>
      <c r="AJ18" s="74">
        <v>2.77618542</v>
      </c>
      <c r="AM18" s="87"/>
      <c r="AN18" s="87"/>
      <c r="AO18" s="87"/>
    </row>
    <row r="19" spans="2:41" x14ac:dyDescent="0.25">
      <c r="B19" s="7" t="s">
        <v>74</v>
      </c>
      <c r="C19" s="93" t="s">
        <v>87</v>
      </c>
      <c r="D19" s="96">
        <v>6910</v>
      </c>
      <c r="E19" s="118">
        <v>6900</v>
      </c>
      <c r="F19" s="97">
        <v>6920</v>
      </c>
      <c r="G19" s="91">
        <v>30.4</v>
      </c>
      <c r="H19" s="40"/>
      <c r="I19" s="63">
        <v>29.6</v>
      </c>
      <c r="J19" s="40">
        <v>3.9</v>
      </c>
      <c r="K19" s="85"/>
      <c r="L19" s="85"/>
      <c r="M19" s="58"/>
      <c r="N19" s="58"/>
      <c r="O19" s="81"/>
      <c r="P19" s="63">
        <f t="shared" ref="P19:P30" si="1">SUM(J19+K19+L19+M19+N19+O19)</f>
        <v>3.9</v>
      </c>
      <c r="Q19" s="40">
        <v>2.2200000000000002</v>
      </c>
      <c r="R19" s="85"/>
      <c r="S19" s="58">
        <v>1.72</v>
      </c>
      <c r="T19" s="81">
        <v>1.67</v>
      </c>
      <c r="U19" s="58">
        <v>0.84</v>
      </c>
      <c r="V19" s="58">
        <v>0.89</v>
      </c>
      <c r="W19" s="58">
        <v>4</v>
      </c>
      <c r="X19" s="58"/>
      <c r="Y19" s="63"/>
      <c r="Z19" s="40">
        <v>3.65</v>
      </c>
      <c r="AA19" s="58">
        <v>2.6</v>
      </c>
      <c r="AB19" s="58">
        <v>2.2999999999999998</v>
      </c>
      <c r="AC19" s="58">
        <v>11.025</v>
      </c>
      <c r="AD19" s="58">
        <v>5.4249999999999998</v>
      </c>
      <c r="AE19" s="58"/>
      <c r="AF19" s="58"/>
      <c r="AG19" s="58"/>
      <c r="AH19" s="63">
        <v>25</v>
      </c>
      <c r="AI19" s="73">
        <f t="shared" si="0"/>
        <v>100.24000000000001</v>
      </c>
      <c r="AJ19" s="74">
        <v>2.7384507999999994</v>
      </c>
      <c r="AM19" s="87"/>
      <c r="AN19" s="87"/>
      <c r="AO19" s="87"/>
    </row>
    <row r="20" spans="2:41" x14ac:dyDescent="0.25">
      <c r="B20" s="7" t="s">
        <v>74</v>
      </c>
      <c r="C20" s="93" t="s">
        <v>88</v>
      </c>
      <c r="D20" s="96">
        <v>7010</v>
      </c>
      <c r="E20" s="118">
        <v>7000</v>
      </c>
      <c r="F20" s="97">
        <v>7020</v>
      </c>
      <c r="G20" s="91">
        <v>30.7</v>
      </c>
      <c r="H20" s="40"/>
      <c r="I20" s="63">
        <v>27.3</v>
      </c>
      <c r="J20" s="40">
        <v>7</v>
      </c>
      <c r="K20" s="85"/>
      <c r="L20" s="85"/>
      <c r="M20" s="58"/>
      <c r="N20" s="58"/>
      <c r="O20" s="81"/>
      <c r="P20" s="63">
        <f t="shared" si="1"/>
        <v>7</v>
      </c>
      <c r="Q20" s="92">
        <v>1.65</v>
      </c>
      <c r="R20" s="85"/>
      <c r="S20" s="58"/>
      <c r="T20" s="81">
        <v>1.06</v>
      </c>
      <c r="U20" s="58"/>
      <c r="V20" s="58"/>
      <c r="W20" s="58"/>
      <c r="X20" s="58"/>
      <c r="Y20" s="63"/>
      <c r="Z20" s="40">
        <v>4.1538000000000004</v>
      </c>
      <c r="AA20" s="58">
        <v>4.1538000000000004</v>
      </c>
      <c r="AB20" s="58">
        <v>3.2844000000000002</v>
      </c>
      <c r="AC20" s="58">
        <v>13.524000000000001</v>
      </c>
      <c r="AD20" s="58">
        <v>7.0840000000000005</v>
      </c>
      <c r="AE20" s="58"/>
      <c r="AF20" s="58"/>
      <c r="AG20" s="58"/>
      <c r="AH20" s="95">
        <v>32.200000000000003</v>
      </c>
      <c r="AI20" s="73">
        <f t="shared" si="0"/>
        <v>99.910000000000011</v>
      </c>
      <c r="AJ20" s="74">
        <v>2.6880801200000004</v>
      </c>
      <c r="AM20" s="87"/>
      <c r="AN20" s="87"/>
      <c r="AO20" s="87"/>
    </row>
    <row r="21" spans="2:41" x14ac:dyDescent="0.25">
      <c r="B21" s="7" t="s">
        <v>74</v>
      </c>
      <c r="C21" s="77" t="s">
        <v>89</v>
      </c>
      <c r="D21" s="17">
        <v>7150</v>
      </c>
      <c r="E21" s="117">
        <v>7140</v>
      </c>
      <c r="F21" s="8">
        <v>7160</v>
      </c>
      <c r="G21" s="49">
        <v>31.1</v>
      </c>
      <c r="H21" s="40"/>
      <c r="I21" s="63">
        <v>22.9</v>
      </c>
      <c r="J21" s="40">
        <v>0.8</v>
      </c>
      <c r="K21" s="85"/>
      <c r="L21" s="85"/>
      <c r="M21" s="58"/>
      <c r="N21" s="58"/>
      <c r="O21" s="81"/>
      <c r="P21" s="63">
        <f t="shared" si="1"/>
        <v>0.8</v>
      </c>
      <c r="Q21" s="40">
        <v>3.41</v>
      </c>
      <c r="R21" s="85"/>
      <c r="S21" s="58">
        <v>0.84</v>
      </c>
      <c r="T21" s="81">
        <v>6.1</v>
      </c>
      <c r="U21" s="58">
        <v>0.98</v>
      </c>
      <c r="V21" s="58">
        <v>0.25</v>
      </c>
      <c r="W21" s="58">
        <v>4.8</v>
      </c>
      <c r="X21" s="58"/>
      <c r="Y21" s="63"/>
      <c r="Z21" s="40">
        <v>3.8016000000000001</v>
      </c>
      <c r="AA21" s="58">
        <v>2.7648000000000001</v>
      </c>
      <c r="AB21" s="58">
        <v>3.4272000000000005</v>
      </c>
      <c r="AC21" s="58">
        <v>11.635199999999999</v>
      </c>
      <c r="AD21" s="58">
        <v>7.1711999999999998</v>
      </c>
      <c r="AE21" s="58"/>
      <c r="AF21" s="58"/>
      <c r="AG21" s="58"/>
      <c r="AH21" s="63">
        <v>28.8</v>
      </c>
      <c r="AI21" s="73">
        <f t="shared" si="0"/>
        <v>99.97999999999999</v>
      </c>
      <c r="AJ21" s="74">
        <v>2.7464058200000001</v>
      </c>
      <c r="AM21" s="87"/>
      <c r="AN21" s="87"/>
      <c r="AO21" s="87"/>
    </row>
    <row r="22" spans="2:41" x14ac:dyDescent="0.25">
      <c r="B22" s="7" t="s">
        <v>74</v>
      </c>
      <c r="C22" s="77" t="s">
        <v>90</v>
      </c>
      <c r="D22" s="17">
        <v>7290</v>
      </c>
      <c r="E22" s="117">
        <v>7280</v>
      </c>
      <c r="F22" s="8">
        <v>7300</v>
      </c>
      <c r="G22" s="49">
        <v>30.7</v>
      </c>
      <c r="H22" s="92"/>
      <c r="I22" s="63">
        <v>35.299999999999997</v>
      </c>
      <c r="J22" s="40">
        <v>3.5</v>
      </c>
      <c r="K22" s="85"/>
      <c r="L22" s="85"/>
      <c r="M22" s="58"/>
      <c r="N22" s="58"/>
      <c r="O22" s="81"/>
      <c r="P22" s="63">
        <f t="shared" si="1"/>
        <v>3.5</v>
      </c>
      <c r="Q22" s="40">
        <v>1.71</v>
      </c>
      <c r="R22" s="85"/>
      <c r="S22" s="58"/>
      <c r="T22" s="81">
        <v>3.29</v>
      </c>
      <c r="U22" s="58">
        <v>2.81</v>
      </c>
      <c r="V22" s="58">
        <v>1.5</v>
      </c>
      <c r="W22" s="58"/>
      <c r="X22" s="58"/>
      <c r="Y22" s="63"/>
      <c r="Z22" s="40">
        <v>3.1228000000000007</v>
      </c>
      <c r="AA22" s="58">
        <v>4.1145000000000005</v>
      </c>
      <c r="AB22" s="58">
        <v>2.2788000000000004</v>
      </c>
      <c r="AC22" s="58">
        <v>7.8914000000000009</v>
      </c>
      <c r="AD22" s="58">
        <v>3.6924999999999999</v>
      </c>
      <c r="AE22" s="58"/>
      <c r="AF22" s="58"/>
      <c r="AG22" s="58"/>
      <c r="AH22" s="63">
        <v>21.1</v>
      </c>
      <c r="AI22" s="73">
        <f t="shared" si="0"/>
        <v>99.910000000000011</v>
      </c>
      <c r="AJ22" s="74">
        <v>2.7126722499999998</v>
      </c>
      <c r="AM22" s="87"/>
      <c r="AN22" s="87"/>
      <c r="AO22" s="87"/>
    </row>
    <row r="23" spans="2:41" x14ac:dyDescent="0.25">
      <c r="B23" s="7" t="s">
        <v>74</v>
      </c>
      <c r="C23" s="77" t="s">
        <v>91</v>
      </c>
      <c r="D23" s="17">
        <v>7790</v>
      </c>
      <c r="E23" s="117">
        <v>7780</v>
      </c>
      <c r="F23" s="8">
        <v>7800</v>
      </c>
      <c r="G23" s="49">
        <v>32.5</v>
      </c>
      <c r="H23" s="92"/>
      <c r="I23" s="63">
        <v>24.1</v>
      </c>
      <c r="J23" s="40">
        <v>15.5</v>
      </c>
      <c r="K23" s="85"/>
      <c r="L23" s="85"/>
      <c r="M23" s="58"/>
      <c r="N23" s="94"/>
      <c r="O23" s="81"/>
      <c r="P23" s="63">
        <f t="shared" si="1"/>
        <v>15.5</v>
      </c>
      <c r="Q23" s="40">
        <v>2.02</v>
      </c>
      <c r="R23" s="85"/>
      <c r="S23" s="58"/>
      <c r="T23" s="81">
        <v>1.65</v>
      </c>
      <c r="U23" s="58"/>
      <c r="V23" s="58"/>
      <c r="W23" s="58"/>
      <c r="X23" s="58"/>
      <c r="Y23" s="63"/>
      <c r="Z23" s="40">
        <v>4.8580000000000005</v>
      </c>
      <c r="AA23" s="58">
        <v>4.5179400000000003</v>
      </c>
      <c r="AB23" s="58">
        <v>2.7690600000000001</v>
      </c>
      <c r="AC23" s="58">
        <v>6.6068800000000003</v>
      </c>
      <c r="AD23" s="58">
        <v>5.5381200000000002</v>
      </c>
      <c r="AE23" s="58"/>
      <c r="AF23" s="58"/>
      <c r="AG23" s="58"/>
      <c r="AH23" s="63">
        <v>24.29</v>
      </c>
      <c r="AI23" s="73">
        <f t="shared" si="0"/>
        <v>100.06</v>
      </c>
      <c r="AJ23" s="74">
        <v>2.7029108000000002</v>
      </c>
      <c r="AM23" s="87"/>
      <c r="AN23" s="87"/>
      <c r="AO23" s="87"/>
    </row>
    <row r="24" spans="2:41" x14ac:dyDescent="0.25">
      <c r="B24" s="7" t="s">
        <v>74</v>
      </c>
      <c r="C24" s="93" t="s">
        <v>84</v>
      </c>
      <c r="D24" s="96">
        <v>8030</v>
      </c>
      <c r="E24" s="118">
        <v>8020</v>
      </c>
      <c r="F24" s="97">
        <v>8040</v>
      </c>
      <c r="G24" s="91">
        <v>35.799999999999997</v>
      </c>
      <c r="H24" s="92"/>
      <c r="I24" s="95">
        <v>25.3</v>
      </c>
      <c r="J24" s="92">
        <v>6.5</v>
      </c>
      <c r="K24" s="98"/>
      <c r="L24" s="98"/>
      <c r="M24" s="94"/>
      <c r="N24" s="94"/>
      <c r="O24" s="99"/>
      <c r="P24" s="63">
        <f t="shared" si="1"/>
        <v>6.5</v>
      </c>
      <c r="Q24" s="92">
        <v>2.37</v>
      </c>
      <c r="R24" s="98"/>
      <c r="S24" s="94"/>
      <c r="T24" s="99">
        <v>1.75</v>
      </c>
      <c r="U24" s="94"/>
      <c r="V24" s="94"/>
      <c r="W24" s="94"/>
      <c r="X24" s="94"/>
      <c r="Y24" s="95"/>
      <c r="Z24" s="92">
        <v>5.7165999999999997</v>
      </c>
      <c r="AA24" s="94">
        <v>5.0374000000000008</v>
      </c>
      <c r="AB24" s="94">
        <v>2.5470000000000002</v>
      </c>
      <c r="AC24" s="94">
        <v>8.9428000000000001</v>
      </c>
      <c r="AD24" s="94">
        <v>6.0562000000000005</v>
      </c>
      <c r="AE24" s="94"/>
      <c r="AF24" s="94"/>
      <c r="AG24" s="94"/>
      <c r="AH24" s="95">
        <v>28.3</v>
      </c>
      <c r="AI24" s="73">
        <f t="shared" si="0"/>
        <v>100.02</v>
      </c>
      <c r="AJ24" s="74">
        <v>2.7049279999999998</v>
      </c>
      <c r="AM24" s="87"/>
      <c r="AN24" s="87"/>
      <c r="AO24" s="87"/>
    </row>
    <row r="25" spans="2:41" x14ac:dyDescent="0.25">
      <c r="B25" s="7" t="s">
        <v>74</v>
      </c>
      <c r="C25" s="77" t="s">
        <v>85</v>
      </c>
      <c r="D25" s="17">
        <v>8210</v>
      </c>
      <c r="E25" s="117">
        <v>8200</v>
      </c>
      <c r="F25" s="8">
        <v>8220</v>
      </c>
      <c r="G25" s="91">
        <v>29.7</v>
      </c>
      <c r="H25" s="40"/>
      <c r="I25" s="63">
        <v>25.3</v>
      </c>
      <c r="J25" s="40">
        <v>5.9</v>
      </c>
      <c r="K25" s="85"/>
      <c r="L25" s="85"/>
      <c r="M25" s="58"/>
      <c r="N25" s="58"/>
      <c r="O25" s="81"/>
      <c r="P25" s="63">
        <f t="shared" si="1"/>
        <v>5.9</v>
      </c>
      <c r="Q25" s="40">
        <v>1.33</v>
      </c>
      <c r="R25" s="85"/>
      <c r="S25" s="58"/>
      <c r="T25" s="81"/>
      <c r="U25" s="58">
        <v>2.08</v>
      </c>
      <c r="V25" s="58"/>
      <c r="W25" s="58"/>
      <c r="X25" s="58"/>
      <c r="Y25" s="63"/>
      <c r="Z25" s="40">
        <v>3.6873999999999998</v>
      </c>
      <c r="AA25" s="58">
        <v>5.1193999999999997</v>
      </c>
      <c r="AB25" s="58">
        <v>2.3986000000000001</v>
      </c>
      <c r="AC25" s="58">
        <v>18.8308</v>
      </c>
      <c r="AD25" s="58">
        <v>5.7637999999999998</v>
      </c>
      <c r="AE25" s="58"/>
      <c r="AF25" s="58"/>
      <c r="AG25" s="58"/>
      <c r="AH25" s="63">
        <v>35.799999999999997</v>
      </c>
      <c r="AI25" s="73">
        <f t="shared" si="0"/>
        <v>100.11</v>
      </c>
      <c r="AJ25" s="74">
        <v>2.7160615599999995</v>
      </c>
      <c r="AM25" s="87"/>
      <c r="AN25" s="87"/>
      <c r="AO25" s="87"/>
    </row>
    <row r="26" spans="2:41" x14ac:dyDescent="0.25">
      <c r="B26" s="7" t="s">
        <v>74</v>
      </c>
      <c r="C26" s="77" t="s">
        <v>79</v>
      </c>
      <c r="D26" s="17">
        <v>8695</v>
      </c>
      <c r="E26" s="117">
        <v>8683</v>
      </c>
      <c r="F26" s="8">
        <v>8707</v>
      </c>
      <c r="G26" s="49">
        <v>54.6</v>
      </c>
      <c r="H26" s="92"/>
      <c r="I26" s="63">
        <v>31.2</v>
      </c>
      <c r="J26" s="40">
        <v>3.65</v>
      </c>
      <c r="K26" s="85"/>
      <c r="L26" s="85"/>
      <c r="M26" s="94"/>
      <c r="N26" s="58"/>
      <c r="O26" s="81"/>
      <c r="P26" s="63">
        <f t="shared" si="1"/>
        <v>3.65</v>
      </c>
      <c r="Q26" s="40">
        <v>1.1100000000000001</v>
      </c>
      <c r="R26" s="85"/>
      <c r="S26" s="58">
        <v>0.26</v>
      </c>
      <c r="T26" s="81"/>
      <c r="U26" s="58"/>
      <c r="V26" s="94"/>
      <c r="W26" s="94"/>
      <c r="X26" s="58"/>
      <c r="Y26" s="63">
        <v>2.38</v>
      </c>
      <c r="Z26" s="40">
        <v>0.84875</v>
      </c>
      <c r="AA26" s="58">
        <v>3.6801800000000005</v>
      </c>
      <c r="AB26" s="58">
        <v>1.4123200000000002</v>
      </c>
      <c r="AC26" s="58"/>
      <c r="AD26" s="58">
        <v>0.84875</v>
      </c>
      <c r="AE26" s="58"/>
      <c r="AF26" s="58"/>
      <c r="AG26" s="58"/>
      <c r="AH26" s="63">
        <v>6.79</v>
      </c>
      <c r="AI26" s="73">
        <f t="shared" si="0"/>
        <v>99.99</v>
      </c>
      <c r="AJ26" s="74">
        <v>2.66405914</v>
      </c>
      <c r="AM26" s="87"/>
      <c r="AN26" s="87"/>
      <c r="AO26" s="87"/>
    </row>
    <row r="27" spans="2:41" x14ac:dyDescent="0.25">
      <c r="B27" s="7" t="s">
        <v>74</v>
      </c>
      <c r="C27" s="93" t="s">
        <v>80</v>
      </c>
      <c r="D27" s="96">
        <v>9091</v>
      </c>
      <c r="E27" s="118">
        <v>9084</v>
      </c>
      <c r="F27" s="97">
        <v>9098</v>
      </c>
      <c r="G27" s="91">
        <v>4.3</v>
      </c>
      <c r="H27" s="92">
        <v>11</v>
      </c>
      <c r="I27" s="95">
        <v>26.3</v>
      </c>
      <c r="J27" s="92"/>
      <c r="K27" s="98">
        <v>2.8</v>
      </c>
      <c r="L27" s="85"/>
      <c r="M27" s="94"/>
      <c r="N27" s="58"/>
      <c r="O27" s="81"/>
      <c r="P27" s="63">
        <f t="shared" si="1"/>
        <v>2.8</v>
      </c>
      <c r="Q27" s="40">
        <v>3.11</v>
      </c>
      <c r="R27" s="85"/>
      <c r="S27" s="58"/>
      <c r="T27" s="81">
        <v>3.9</v>
      </c>
      <c r="U27" s="58"/>
      <c r="V27" s="58">
        <v>4.5999999999999996</v>
      </c>
      <c r="W27" s="58"/>
      <c r="X27" s="58">
        <v>3.1</v>
      </c>
      <c r="Y27" s="63">
        <v>0.98</v>
      </c>
      <c r="Z27" s="40">
        <v>2.0935000000000001</v>
      </c>
      <c r="AA27" s="58">
        <v>2.7255000000000003</v>
      </c>
      <c r="AB27" s="58">
        <v>3.1204999999999998</v>
      </c>
      <c r="AC27" s="58"/>
      <c r="AD27" s="58">
        <v>31.560500000000001</v>
      </c>
      <c r="AE27" s="58"/>
      <c r="AF27" s="58"/>
      <c r="AG27" s="58"/>
      <c r="AH27" s="63">
        <v>39.5</v>
      </c>
      <c r="AI27" s="73">
        <f t="shared" si="0"/>
        <v>99.589999999999989</v>
      </c>
      <c r="AJ27" s="74">
        <v>2.6036077999999998</v>
      </c>
      <c r="AM27" s="87"/>
      <c r="AN27" s="87"/>
      <c r="AO27" s="87"/>
    </row>
    <row r="28" spans="2:41" x14ac:dyDescent="0.25">
      <c r="B28" s="7" t="s">
        <v>74</v>
      </c>
      <c r="C28" s="77" t="s">
        <v>92</v>
      </c>
      <c r="D28" s="17">
        <v>9146.5</v>
      </c>
      <c r="E28" s="117">
        <v>9140</v>
      </c>
      <c r="F28" s="8">
        <v>9153</v>
      </c>
      <c r="G28" s="113">
        <v>31.9</v>
      </c>
      <c r="H28" s="40"/>
      <c r="I28" s="63">
        <v>24.1</v>
      </c>
      <c r="J28" s="40">
        <v>4.3</v>
      </c>
      <c r="K28" s="85"/>
      <c r="L28" s="58"/>
      <c r="M28" s="58"/>
      <c r="N28" s="58"/>
      <c r="O28" s="81"/>
      <c r="P28" s="63">
        <f t="shared" si="1"/>
        <v>4.3</v>
      </c>
      <c r="Q28" s="40">
        <v>2.23</v>
      </c>
      <c r="R28" s="85"/>
      <c r="S28" s="94"/>
      <c r="T28" s="81"/>
      <c r="U28" s="58"/>
      <c r="V28" s="58">
        <v>1.4</v>
      </c>
      <c r="W28" s="58"/>
      <c r="X28" s="58"/>
      <c r="Y28" s="63">
        <v>1.98</v>
      </c>
      <c r="Z28" s="40">
        <v>4.9832999999999998</v>
      </c>
      <c r="AA28" s="58">
        <v>5.085</v>
      </c>
      <c r="AB28" s="58">
        <v>0.88140000000000007</v>
      </c>
      <c r="AC28" s="58">
        <v>17.017799999999998</v>
      </c>
      <c r="AD28" s="58">
        <v>5.9324999999999992</v>
      </c>
      <c r="AE28" s="58"/>
      <c r="AF28" s="58"/>
      <c r="AG28" s="58"/>
      <c r="AH28" s="63">
        <v>33.9</v>
      </c>
      <c r="AI28" s="73">
        <f t="shared" si="0"/>
        <v>99.810000000000016</v>
      </c>
      <c r="AJ28" s="74">
        <v>2.695217</v>
      </c>
      <c r="AM28" s="87"/>
      <c r="AN28" s="87"/>
      <c r="AO28" s="87"/>
    </row>
    <row r="29" spans="2:41" x14ac:dyDescent="0.25">
      <c r="B29" s="7" t="s">
        <v>74</v>
      </c>
      <c r="C29" s="77" t="s">
        <v>93</v>
      </c>
      <c r="D29" s="17">
        <v>9245</v>
      </c>
      <c r="E29" s="117">
        <v>9240</v>
      </c>
      <c r="F29" s="8">
        <v>9250</v>
      </c>
      <c r="G29" s="49">
        <v>30.2</v>
      </c>
      <c r="H29" s="40"/>
      <c r="I29" s="63">
        <v>32.799999999999997</v>
      </c>
      <c r="J29" s="40">
        <v>7.6</v>
      </c>
      <c r="K29" s="85"/>
      <c r="L29" s="85"/>
      <c r="M29" s="94"/>
      <c r="N29" s="58"/>
      <c r="O29" s="81"/>
      <c r="P29" s="63">
        <f t="shared" si="1"/>
        <v>7.6</v>
      </c>
      <c r="Q29" s="40">
        <v>0.83</v>
      </c>
      <c r="R29" s="85"/>
      <c r="S29" s="94">
        <v>1.23</v>
      </c>
      <c r="T29" s="81"/>
      <c r="U29" s="58"/>
      <c r="V29" s="58">
        <v>0.97</v>
      </c>
      <c r="W29" s="58"/>
      <c r="X29" s="58"/>
      <c r="Y29" s="63">
        <v>2.46</v>
      </c>
      <c r="Z29" s="40">
        <v>2.7006999999999999</v>
      </c>
      <c r="AA29" s="58">
        <v>4.78</v>
      </c>
      <c r="AB29" s="58">
        <v>2.0792999999999999</v>
      </c>
      <c r="AC29" s="58">
        <v>8.3171999999999997</v>
      </c>
      <c r="AD29" s="58">
        <v>6.0227999999999993</v>
      </c>
      <c r="AE29" s="58"/>
      <c r="AF29" s="58"/>
      <c r="AG29" s="58"/>
      <c r="AH29" s="63">
        <v>23.9</v>
      </c>
      <c r="AI29" s="73">
        <f t="shared" si="0"/>
        <v>99.989999999999981</v>
      </c>
      <c r="AJ29" s="74">
        <v>2.6666019699999999</v>
      </c>
      <c r="AM29" s="87"/>
      <c r="AN29" s="87"/>
      <c r="AO29" s="87"/>
    </row>
    <row r="30" spans="2:41" x14ac:dyDescent="0.25">
      <c r="B30" s="7" t="s">
        <v>74</v>
      </c>
      <c r="C30" s="93" t="s">
        <v>81</v>
      </c>
      <c r="D30" s="96">
        <v>9287.5</v>
      </c>
      <c r="E30" s="118">
        <v>9282</v>
      </c>
      <c r="F30" s="97">
        <v>9293</v>
      </c>
      <c r="G30" s="91">
        <v>19.5</v>
      </c>
      <c r="H30" s="92">
        <v>14.7</v>
      </c>
      <c r="I30" s="95">
        <v>29.2</v>
      </c>
      <c r="J30" s="92">
        <v>2.02</v>
      </c>
      <c r="K30" s="98"/>
      <c r="L30" s="85"/>
      <c r="M30" s="94"/>
      <c r="N30" s="58"/>
      <c r="O30" s="81"/>
      <c r="P30" s="63">
        <f t="shared" si="1"/>
        <v>2.02</v>
      </c>
      <c r="Q30" s="40"/>
      <c r="R30" s="85"/>
      <c r="S30" s="58">
        <v>1.29</v>
      </c>
      <c r="T30" s="81"/>
      <c r="U30" s="58"/>
      <c r="V30" s="58">
        <v>1.5</v>
      </c>
      <c r="W30" s="58">
        <v>0.4</v>
      </c>
      <c r="X30" s="58"/>
      <c r="Y30" s="63">
        <v>6.3</v>
      </c>
      <c r="Z30" s="40">
        <v>4.7375999999999996</v>
      </c>
      <c r="AA30" s="58">
        <v>15.0444</v>
      </c>
      <c r="AB30" s="58">
        <v>5.4180000000000001</v>
      </c>
      <c r="AC30" s="58"/>
      <c r="AD30" s="58"/>
      <c r="AE30" s="58"/>
      <c r="AF30" s="58"/>
      <c r="AG30" s="58"/>
      <c r="AH30" s="63">
        <v>25.2</v>
      </c>
      <c r="AI30" s="73">
        <f t="shared" si="0"/>
        <v>100.11</v>
      </c>
      <c r="AJ30" s="74">
        <v>2.6201713099999995</v>
      </c>
      <c r="AM30" s="87"/>
      <c r="AN30" s="87"/>
      <c r="AO30" s="87"/>
    </row>
    <row r="31" spans="2:41" x14ac:dyDescent="0.25">
      <c r="B31" s="7" t="s">
        <v>74</v>
      </c>
      <c r="C31" s="93" t="s">
        <v>82</v>
      </c>
      <c r="D31" s="96">
        <v>9641</v>
      </c>
      <c r="E31" s="118">
        <v>9635</v>
      </c>
      <c r="F31" s="97">
        <v>9647</v>
      </c>
      <c r="G31" s="91">
        <v>6.1</v>
      </c>
      <c r="H31" s="92">
        <v>10</v>
      </c>
      <c r="I31" s="95">
        <v>33.700000000000003</v>
      </c>
      <c r="J31" s="92"/>
      <c r="K31" s="98"/>
      <c r="L31" s="85"/>
      <c r="M31" s="58"/>
      <c r="N31" s="58"/>
      <c r="O31" s="81"/>
      <c r="P31" s="63"/>
      <c r="Q31" s="40">
        <v>1.21</v>
      </c>
      <c r="R31" s="85">
        <v>4.3</v>
      </c>
      <c r="S31" s="58"/>
      <c r="T31" s="81"/>
      <c r="U31" s="58"/>
      <c r="V31" s="58">
        <v>2</v>
      </c>
      <c r="W31" s="58">
        <v>2.6</v>
      </c>
      <c r="X31" s="58">
        <v>6.4</v>
      </c>
      <c r="Y31" s="63">
        <v>0.68</v>
      </c>
      <c r="Z31" s="40">
        <v>6.0168000000000008</v>
      </c>
      <c r="AA31" s="58">
        <v>13.308900000000001</v>
      </c>
      <c r="AB31" s="58">
        <v>7.9134000000000002</v>
      </c>
      <c r="AC31" s="58"/>
      <c r="AD31" s="58"/>
      <c r="AE31" s="58"/>
      <c r="AF31" s="58">
        <v>1.9620000000000002</v>
      </c>
      <c r="AG31" s="58">
        <v>3.4989000000000003</v>
      </c>
      <c r="AH31" s="63">
        <v>32.700000000000003</v>
      </c>
      <c r="AI31" s="73">
        <f t="shared" si="0"/>
        <v>99.690000000000012</v>
      </c>
      <c r="AJ31" s="74">
        <v>2.6647400000000006</v>
      </c>
      <c r="AM31" s="87"/>
      <c r="AN31" s="87"/>
      <c r="AO31" s="87"/>
    </row>
    <row r="32" spans="2:41" ht="15.75" thickBot="1" x14ac:dyDescent="0.3">
      <c r="B32" s="41" t="s">
        <v>74</v>
      </c>
      <c r="C32" s="78" t="s">
        <v>94</v>
      </c>
      <c r="D32" s="42">
        <v>9695</v>
      </c>
      <c r="E32" s="119">
        <v>9690</v>
      </c>
      <c r="F32" s="43">
        <v>9700</v>
      </c>
      <c r="G32" s="50">
        <v>32.1</v>
      </c>
      <c r="H32" s="44"/>
      <c r="I32" s="64">
        <v>33</v>
      </c>
      <c r="J32" s="44">
        <v>5.7</v>
      </c>
      <c r="K32" s="86"/>
      <c r="L32" s="59"/>
      <c r="M32" s="59"/>
      <c r="N32" s="59"/>
      <c r="O32" s="82"/>
      <c r="P32" s="64">
        <f>SUM(J32+K32+L32+M32+N32+O32)</f>
        <v>5.7</v>
      </c>
      <c r="Q32" s="44">
        <v>1.88</v>
      </c>
      <c r="R32" s="86"/>
      <c r="S32" s="59"/>
      <c r="T32" s="82"/>
      <c r="U32" s="59"/>
      <c r="V32" s="59">
        <v>0.34</v>
      </c>
      <c r="W32" s="59"/>
      <c r="X32" s="59"/>
      <c r="Y32" s="64">
        <v>0.39</v>
      </c>
      <c r="Z32" s="44">
        <v>2.9903999999999997</v>
      </c>
      <c r="AA32" s="59">
        <v>3.3108</v>
      </c>
      <c r="AB32" s="59">
        <v>2.2961999999999998</v>
      </c>
      <c r="AC32" s="59">
        <v>13.1364</v>
      </c>
      <c r="AD32" s="59">
        <v>4.9662000000000006</v>
      </c>
      <c r="AE32" s="59"/>
      <c r="AF32" s="59"/>
      <c r="AG32" s="59"/>
      <c r="AH32" s="64">
        <v>26.7</v>
      </c>
      <c r="AI32" s="73">
        <f t="shared" si="0"/>
        <v>100.11</v>
      </c>
      <c r="AJ32" s="75">
        <v>2.6981450000000002</v>
      </c>
      <c r="AM32" s="45"/>
      <c r="AN32" s="45"/>
      <c r="AO32" s="45"/>
    </row>
    <row r="33" spans="2:41" ht="15.75" thickBot="1" x14ac:dyDescent="0.3"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100"/>
      <c r="AJ33" s="6"/>
    </row>
    <row r="34" spans="2:41" ht="15.75" thickBot="1" x14ac:dyDescent="0.3">
      <c r="B34" s="130" t="s">
        <v>0</v>
      </c>
      <c r="C34" s="128"/>
      <c r="D34" s="128"/>
      <c r="E34" s="128"/>
      <c r="F34" s="131"/>
      <c r="G34" s="130" t="s">
        <v>52</v>
      </c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31"/>
      <c r="AK34" s="9"/>
    </row>
    <row r="35" spans="2:41" ht="45" customHeight="1" x14ac:dyDescent="0.25">
      <c r="B35" s="10" t="s">
        <v>68</v>
      </c>
      <c r="C35" s="11" t="s">
        <v>2</v>
      </c>
      <c r="D35" s="11" t="s">
        <v>101</v>
      </c>
      <c r="E35" s="116" t="s">
        <v>14</v>
      </c>
      <c r="F35" s="62" t="s">
        <v>15</v>
      </c>
      <c r="G35" s="60" t="s">
        <v>36</v>
      </c>
      <c r="H35" s="56" t="s">
        <v>37</v>
      </c>
      <c r="I35" s="62" t="s">
        <v>38</v>
      </c>
      <c r="J35" s="56" t="s">
        <v>39</v>
      </c>
      <c r="K35" s="83" t="s">
        <v>96</v>
      </c>
      <c r="L35" s="57" t="s">
        <v>95</v>
      </c>
      <c r="M35" s="57" t="s">
        <v>40</v>
      </c>
      <c r="N35" s="57" t="s">
        <v>61</v>
      </c>
      <c r="O35" s="79" t="s">
        <v>63</v>
      </c>
      <c r="P35" s="62" t="s">
        <v>41</v>
      </c>
      <c r="Q35" s="56" t="s">
        <v>42</v>
      </c>
      <c r="R35" s="83" t="s">
        <v>64</v>
      </c>
      <c r="S35" s="57" t="s">
        <v>72</v>
      </c>
      <c r="T35" s="79" t="s">
        <v>71</v>
      </c>
      <c r="U35" s="57" t="s">
        <v>73</v>
      </c>
      <c r="V35" s="57" t="s">
        <v>98</v>
      </c>
      <c r="W35" s="57" t="s">
        <v>97</v>
      </c>
      <c r="X35" s="57" t="s">
        <v>102</v>
      </c>
      <c r="Y35" s="62" t="s">
        <v>99</v>
      </c>
      <c r="Z35" s="56" t="s">
        <v>43</v>
      </c>
      <c r="AA35" s="57" t="s">
        <v>44</v>
      </c>
      <c r="AB35" s="57" t="s">
        <v>45</v>
      </c>
      <c r="AC35" s="122" t="s">
        <v>106</v>
      </c>
      <c r="AD35" s="122" t="s">
        <v>107</v>
      </c>
      <c r="AE35" s="122" t="s">
        <v>108</v>
      </c>
      <c r="AF35" s="122" t="s">
        <v>109</v>
      </c>
      <c r="AG35" s="122" t="s">
        <v>110</v>
      </c>
      <c r="AH35" s="62" t="s">
        <v>46</v>
      </c>
      <c r="AI35" s="68" t="s">
        <v>47</v>
      </c>
      <c r="AJ35" s="60" t="s">
        <v>60</v>
      </c>
      <c r="AK35" s="12"/>
    </row>
    <row r="36" spans="2:41" ht="15.75" thickBot="1" x14ac:dyDescent="0.3">
      <c r="B36" s="13"/>
      <c r="C36" s="14"/>
      <c r="D36" s="14" t="s">
        <v>3</v>
      </c>
      <c r="E36" s="80" t="s">
        <v>3</v>
      </c>
      <c r="F36" s="15" t="s">
        <v>3</v>
      </c>
      <c r="G36" s="61" t="s">
        <v>53</v>
      </c>
      <c r="H36" s="13" t="s">
        <v>53</v>
      </c>
      <c r="I36" s="15" t="s">
        <v>53</v>
      </c>
      <c r="J36" s="13" t="s">
        <v>50</v>
      </c>
      <c r="K36" s="84" t="s">
        <v>62</v>
      </c>
      <c r="L36" s="14" t="s">
        <v>50</v>
      </c>
      <c r="M36" s="14" t="s">
        <v>50</v>
      </c>
      <c r="N36" s="14" t="s">
        <v>50</v>
      </c>
      <c r="O36" s="80" t="s">
        <v>50</v>
      </c>
      <c r="P36" s="15" t="s">
        <v>53</v>
      </c>
      <c r="Q36" s="13" t="s">
        <v>53</v>
      </c>
      <c r="R36" s="84" t="s">
        <v>53</v>
      </c>
      <c r="S36" s="14" t="s">
        <v>53</v>
      </c>
      <c r="T36" s="80" t="s">
        <v>53</v>
      </c>
      <c r="U36" s="14" t="s">
        <v>53</v>
      </c>
      <c r="V36" s="14" t="s">
        <v>53</v>
      </c>
      <c r="W36" s="14" t="s">
        <v>53</v>
      </c>
      <c r="X36" s="14" t="s">
        <v>53</v>
      </c>
      <c r="Y36" s="15" t="s">
        <v>53</v>
      </c>
      <c r="Z36" s="13" t="s">
        <v>53</v>
      </c>
      <c r="AA36" s="14" t="s">
        <v>53</v>
      </c>
      <c r="AB36" s="14" t="s">
        <v>53</v>
      </c>
      <c r="AC36" s="14" t="s">
        <v>53</v>
      </c>
      <c r="AD36" s="14" t="s">
        <v>53</v>
      </c>
      <c r="AE36" s="14" t="s">
        <v>53</v>
      </c>
      <c r="AF36" s="14" t="s">
        <v>53</v>
      </c>
      <c r="AG36" s="14" t="s">
        <v>53</v>
      </c>
      <c r="AH36" s="15" t="s">
        <v>53</v>
      </c>
      <c r="AI36" s="69" t="s">
        <v>53</v>
      </c>
      <c r="AJ36" s="61" t="s">
        <v>53</v>
      </c>
      <c r="AK36" s="16"/>
    </row>
    <row r="37" spans="2:41" x14ac:dyDescent="0.25">
      <c r="B37" s="110" t="s">
        <v>74</v>
      </c>
      <c r="C37" s="109" t="s">
        <v>75</v>
      </c>
      <c r="D37" s="17">
        <v>2515</v>
      </c>
      <c r="E37" s="117">
        <v>2515</v>
      </c>
      <c r="F37" s="8">
        <v>2515</v>
      </c>
      <c r="G37" s="104"/>
      <c r="H37" s="101"/>
      <c r="I37" s="103"/>
      <c r="J37" s="107"/>
      <c r="K37" s="112"/>
      <c r="L37" s="106"/>
      <c r="M37" s="102"/>
      <c r="N37" s="106"/>
      <c r="O37" s="106"/>
      <c r="P37" s="103"/>
      <c r="Q37" s="101"/>
      <c r="R37" s="107"/>
      <c r="S37" s="102"/>
      <c r="T37" s="106"/>
      <c r="U37" s="112"/>
      <c r="V37" s="112"/>
      <c r="W37" s="112"/>
      <c r="X37" s="112"/>
      <c r="Y37" s="111"/>
      <c r="Z37" s="123"/>
      <c r="AA37" s="124"/>
      <c r="AB37" s="124"/>
      <c r="AC37" s="124"/>
      <c r="AD37" s="124"/>
      <c r="AE37" s="124"/>
      <c r="AF37" s="124"/>
      <c r="AG37" s="124"/>
      <c r="AH37" s="103"/>
      <c r="AI37" s="76"/>
      <c r="AJ37" s="88"/>
      <c r="AK37" s="16"/>
    </row>
    <row r="38" spans="2:41" x14ac:dyDescent="0.25">
      <c r="B38" s="7" t="s">
        <v>74</v>
      </c>
      <c r="C38" s="77" t="s">
        <v>76</v>
      </c>
      <c r="D38" s="17">
        <v>2528.5</v>
      </c>
      <c r="E38" s="117">
        <v>2517</v>
      </c>
      <c r="F38" s="8">
        <v>2540</v>
      </c>
      <c r="G38" s="49">
        <v>21.301665437054154</v>
      </c>
      <c r="H38" s="40"/>
      <c r="I38" s="63">
        <v>50.888009016829507</v>
      </c>
      <c r="J38" s="81">
        <v>1.3691107317961801</v>
      </c>
      <c r="K38" s="81"/>
      <c r="L38" s="81"/>
      <c r="M38" s="58"/>
      <c r="N38" s="81"/>
      <c r="O38" s="81"/>
      <c r="P38" s="63">
        <f>SUM(J38+K38+L38+M38+N38+O38)</f>
        <v>1.3691107317961801</v>
      </c>
      <c r="Q38" s="40">
        <v>0.32796975357341634</v>
      </c>
      <c r="R38" s="81">
        <v>0.60933897878793775</v>
      </c>
      <c r="S38" s="58">
        <v>5.1861404815017753</v>
      </c>
      <c r="T38" s="81"/>
      <c r="U38" s="58"/>
      <c r="V38" s="58"/>
      <c r="W38" s="58"/>
      <c r="X38" s="58"/>
      <c r="Y38" s="63">
        <v>4.6348915196520908</v>
      </c>
      <c r="Z38" s="40">
        <v>1.9446763860198117</v>
      </c>
      <c r="AA38" s="58">
        <v>4.4068876167061868</v>
      </c>
      <c r="AB38" s="58">
        <v>1.17621555606037</v>
      </c>
      <c r="AC38" s="58">
        <v>6.680904358422902</v>
      </c>
      <c r="AD38" s="58"/>
      <c r="AE38" s="58"/>
      <c r="AF38" s="58"/>
      <c r="AG38" s="58">
        <v>1.4741901635956638</v>
      </c>
      <c r="AH38" s="63">
        <v>15.682874080804934</v>
      </c>
      <c r="AI38" s="76">
        <f t="shared" ref="AI38:AI56" si="2">SUM(G38+I38+P38+Q38+R38+S38+T38+U38+AH38+Y38+V38+W38+X38+H38)</f>
        <v>100</v>
      </c>
      <c r="AJ38" s="89"/>
      <c r="AM38" s="125"/>
      <c r="AN38" s="125"/>
      <c r="AO38" s="125"/>
    </row>
    <row r="39" spans="2:41" x14ac:dyDescent="0.25">
      <c r="B39" s="7" t="s">
        <v>74</v>
      </c>
      <c r="C39" s="77" t="s">
        <v>83</v>
      </c>
      <c r="D39" s="17">
        <v>5795</v>
      </c>
      <c r="E39" s="117">
        <v>5780</v>
      </c>
      <c r="F39" s="8">
        <v>5810</v>
      </c>
      <c r="G39" s="49">
        <v>27.132598402226694</v>
      </c>
      <c r="H39" s="40"/>
      <c r="I39" s="63">
        <v>27.135666529316431</v>
      </c>
      <c r="J39" s="81">
        <v>1.7950935142311875</v>
      </c>
      <c r="K39" s="81"/>
      <c r="L39" s="81"/>
      <c r="M39" s="58"/>
      <c r="N39" s="81"/>
      <c r="O39" s="81"/>
      <c r="P39" s="63">
        <f>SUM(J39+K39+L39+M39+N39+O39)</f>
        <v>1.7950935142311875</v>
      </c>
      <c r="Q39" s="40">
        <v>0.78960332816547663</v>
      </c>
      <c r="R39" s="81"/>
      <c r="S39" s="58"/>
      <c r="T39" s="81"/>
      <c r="U39" s="58"/>
      <c r="V39" s="58"/>
      <c r="W39" s="58"/>
      <c r="X39" s="58"/>
      <c r="Y39" s="63"/>
      <c r="Z39" s="40">
        <v>6.7309379632653936</v>
      </c>
      <c r="AA39" s="58">
        <v>6.7309379632653936</v>
      </c>
      <c r="AB39" s="58">
        <v>4.5735860519623825</v>
      </c>
      <c r="AC39" s="58">
        <v>15.317198570251374</v>
      </c>
      <c r="AD39" s="58">
        <v>9.7943776773156674</v>
      </c>
      <c r="AE39" s="58"/>
      <c r="AF39" s="58"/>
      <c r="AG39" s="58"/>
      <c r="AH39" s="63">
        <v>43.147038226060211</v>
      </c>
      <c r="AI39" s="76">
        <f t="shared" si="2"/>
        <v>100</v>
      </c>
      <c r="AJ39" s="89"/>
      <c r="AM39" s="87"/>
      <c r="AN39" s="87"/>
      <c r="AO39" s="87"/>
    </row>
    <row r="40" spans="2:41" x14ac:dyDescent="0.25">
      <c r="B40" s="7" t="s">
        <v>74</v>
      </c>
      <c r="C40" s="77" t="s">
        <v>86</v>
      </c>
      <c r="D40" s="17">
        <v>6305</v>
      </c>
      <c r="E40" s="117">
        <v>6290</v>
      </c>
      <c r="F40" s="8">
        <v>6320</v>
      </c>
      <c r="G40" s="49"/>
      <c r="H40" s="40"/>
      <c r="I40" s="63"/>
      <c r="J40" s="81"/>
      <c r="K40" s="81"/>
      <c r="L40" s="81"/>
      <c r="M40" s="58"/>
      <c r="N40" s="81"/>
      <c r="O40" s="81"/>
      <c r="P40" s="63"/>
      <c r="Q40" s="40"/>
      <c r="R40" s="81"/>
      <c r="S40" s="58"/>
      <c r="T40" s="81"/>
      <c r="U40" s="58"/>
      <c r="V40" s="58"/>
      <c r="W40" s="58"/>
      <c r="X40" s="58"/>
      <c r="Y40" s="63"/>
      <c r="Z40" s="40"/>
      <c r="AA40" s="58"/>
      <c r="AB40" s="58"/>
      <c r="AC40" s="58"/>
      <c r="AD40" s="58"/>
      <c r="AE40" s="58"/>
      <c r="AF40" s="58"/>
      <c r="AG40" s="58"/>
      <c r="AH40" s="63"/>
      <c r="AI40" s="76"/>
      <c r="AJ40" s="89"/>
      <c r="AM40" s="87"/>
      <c r="AN40" s="87"/>
      <c r="AO40" s="87"/>
    </row>
    <row r="41" spans="2:41" x14ac:dyDescent="0.25">
      <c r="B41" s="7" t="s">
        <v>74</v>
      </c>
      <c r="C41" s="77" t="s">
        <v>77</v>
      </c>
      <c r="D41" s="17">
        <v>6417.5</v>
      </c>
      <c r="E41" s="117">
        <v>6415</v>
      </c>
      <c r="F41" s="8">
        <v>6420</v>
      </c>
      <c r="G41" s="49">
        <v>32.439774580025727</v>
      </c>
      <c r="H41" s="40"/>
      <c r="I41" s="63">
        <v>36.531931337604462</v>
      </c>
      <c r="J41" s="81">
        <v>3.8301562871667363</v>
      </c>
      <c r="K41" s="81"/>
      <c r="L41" s="81"/>
      <c r="M41" s="58"/>
      <c r="N41" s="81"/>
      <c r="O41" s="81"/>
      <c r="P41" s="63">
        <f>SUM(J41+K41+L41+M41+N41+O41)</f>
        <v>3.8301562871667363</v>
      </c>
      <c r="Q41" s="40">
        <v>1.1740206264123187</v>
      </c>
      <c r="R41" s="81"/>
      <c r="S41" s="58"/>
      <c r="T41" s="81">
        <v>3.9947413698180272</v>
      </c>
      <c r="U41" s="58"/>
      <c r="V41" s="58"/>
      <c r="W41" s="58"/>
      <c r="X41" s="58"/>
      <c r="Y41" s="63"/>
      <c r="Z41" s="40">
        <v>3.1722301150520731</v>
      </c>
      <c r="AA41" s="58">
        <v>7.3798408926558645</v>
      </c>
      <c r="AB41" s="58">
        <v>5.1328445611606455</v>
      </c>
      <c r="AC41" s="58"/>
      <c r="AD41" s="58">
        <v>6.3444602301041462</v>
      </c>
      <c r="AE41" s="58"/>
      <c r="AF41" s="58"/>
      <c r="AG41" s="58"/>
      <c r="AH41" s="63">
        <v>22.029375798972726</v>
      </c>
      <c r="AI41" s="76">
        <f t="shared" si="2"/>
        <v>99.999999999999986</v>
      </c>
      <c r="AJ41" s="89"/>
      <c r="AM41" s="87"/>
      <c r="AN41" s="87"/>
      <c r="AO41" s="87"/>
    </row>
    <row r="42" spans="2:41" x14ac:dyDescent="0.25">
      <c r="B42" s="7" t="s">
        <v>74</v>
      </c>
      <c r="C42" s="77" t="s">
        <v>78</v>
      </c>
      <c r="D42" s="17">
        <v>6422</v>
      </c>
      <c r="E42" s="117">
        <v>6420</v>
      </c>
      <c r="F42" s="8">
        <v>6424</v>
      </c>
      <c r="G42" s="49">
        <v>29.869412550465711</v>
      </c>
      <c r="H42" s="40"/>
      <c r="I42" s="63">
        <v>26.706841831935112</v>
      </c>
      <c r="J42" s="81"/>
      <c r="K42" s="81"/>
      <c r="L42" s="81"/>
      <c r="M42" s="58"/>
      <c r="N42" s="81"/>
      <c r="O42" s="81"/>
      <c r="P42" s="63"/>
      <c r="Q42" s="40">
        <v>2.2108081949466936</v>
      </c>
      <c r="R42" s="81"/>
      <c r="S42" s="58"/>
      <c r="T42" s="81">
        <v>3.7032531984017125</v>
      </c>
      <c r="U42" s="58">
        <v>1.5908670586123193</v>
      </c>
      <c r="V42" s="58"/>
      <c r="W42" s="58"/>
      <c r="X42" s="58"/>
      <c r="Y42" s="63"/>
      <c r="Z42" s="40">
        <v>5.1363908546863</v>
      </c>
      <c r="AA42" s="58">
        <v>11.637696761666861</v>
      </c>
      <c r="AB42" s="58">
        <v>5.8188483808334306</v>
      </c>
      <c r="AC42" s="58"/>
      <c r="AD42" s="58">
        <v>13.325881168451868</v>
      </c>
      <c r="AE42" s="58"/>
      <c r="AF42" s="58"/>
      <c r="AG42" s="58"/>
      <c r="AH42" s="63">
        <v>35.918817165638458</v>
      </c>
      <c r="AI42" s="76">
        <f t="shared" si="2"/>
        <v>100</v>
      </c>
      <c r="AJ42" s="89"/>
      <c r="AM42" s="87"/>
      <c r="AN42" s="87"/>
      <c r="AO42" s="87"/>
    </row>
    <row r="43" spans="2:41" x14ac:dyDescent="0.25">
      <c r="B43" s="7" t="s">
        <v>74</v>
      </c>
      <c r="C43" s="77" t="s">
        <v>87</v>
      </c>
      <c r="D43" s="17">
        <v>6910</v>
      </c>
      <c r="E43" s="117">
        <v>6900</v>
      </c>
      <c r="F43" s="8">
        <v>6920</v>
      </c>
      <c r="G43" s="49">
        <v>30.909231592281834</v>
      </c>
      <c r="H43" s="40"/>
      <c r="I43" s="63">
        <v>30.324696394068784</v>
      </c>
      <c r="J43" s="81">
        <v>3.8775357897921054</v>
      </c>
      <c r="K43" s="81"/>
      <c r="L43" s="81"/>
      <c r="M43" s="58"/>
      <c r="N43" s="81"/>
      <c r="O43" s="81"/>
      <c r="P43" s="63">
        <f t="shared" ref="P43:P54" si="3">SUM(J43+K43+L43+M43+N43+O43)</f>
        <v>3.8775357897921054</v>
      </c>
      <c r="Q43" s="40">
        <v>1.1939214298862411</v>
      </c>
      <c r="R43" s="81"/>
      <c r="S43" s="58">
        <v>1.5635990542069014</v>
      </c>
      <c r="T43" s="81">
        <v>1.9519485181620739</v>
      </c>
      <c r="U43" s="58">
        <v>0.57948327145025702</v>
      </c>
      <c r="V43" s="58">
        <v>0.87200266399996074</v>
      </c>
      <c r="W43" s="58">
        <v>3.4992081219902111</v>
      </c>
      <c r="X43" s="58"/>
      <c r="Y43" s="63"/>
      <c r="Z43" s="40">
        <v>3.6833424819675993</v>
      </c>
      <c r="AA43" s="58">
        <v>2.6237508090728103</v>
      </c>
      <c r="AB43" s="58">
        <v>2.3210103311028707</v>
      </c>
      <c r="AC43" s="58">
        <v>11.125712565395283</v>
      </c>
      <c r="AD43" s="58">
        <v>5.4745569766230755</v>
      </c>
      <c r="AE43" s="58"/>
      <c r="AF43" s="58"/>
      <c r="AG43" s="58"/>
      <c r="AH43" s="63">
        <v>25.228373164161638</v>
      </c>
      <c r="AI43" s="76">
        <f t="shared" si="2"/>
        <v>100.00000000000001</v>
      </c>
      <c r="AJ43" s="89"/>
      <c r="AM43" s="87"/>
      <c r="AN43" s="87"/>
      <c r="AO43" s="87"/>
    </row>
    <row r="44" spans="2:41" x14ac:dyDescent="0.25">
      <c r="B44" s="7" t="s">
        <v>74</v>
      </c>
      <c r="C44" s="77" t="s">
        <v>88</v>
      </c>
      <c r="D44" s="17">
        <v>7010</v>
      </c>
      <c r="E44" s="117">
        <v>7000</v>
      </c>
      <c r="F44" s="8">
        <v>7020</v>
      </c>
      <c r="G44" s="49">
        <v>30.977956414861836</v>
      </c>
      <c r="H44" s="40"/>
      <c r="I44" s="63">
        <v>27.756657173346621</v>
      </c>
      <c r="J44" s="81">
        <v>6.9069929383954589</v>
      </c>
      <c r="K44" s="81"/>
      <c r="L44" s="81"/>
      <c r="M44" s="58"/>
      <c r="N44" s="81"/>
      <c r="O44" s="81"/>
      <c r="P44" s="63">
        <f t="shared" si="3"/>
        <v>6.9069929383954589</v>
      </c>
      <c r="Q44" s="40">
        <v>0.88065637080226111</v>
      </c>
      <c r="R44" s="81"/>
      <c r="S44" s="58"/>
      <c r="T44" s="81">
        <v>1.2295820576358294</v>
      </c>
      <c r="U44" s="58"/>
      <c r="V44" s="58"/>
      <c r="W44" s="58"/>
      <c r="X44" s="58"/>
      <c r="Y44" s="63"/>
      <c r="Z44" s="40">
        <v>4.16001200079958</v>
      </c>
      <c r="AA44" s="58">
        <v>4.16001200079958</v>
      </c>
      <c r="AB44" s="58">
        <v>3.2893118145857145</v>
      </c>
      <c r="AC44" s="58">
        <v>13.544225118882354</v>
      </c>
      <c r="AD44" s="58">
        <v>7.0945941098907568</v>
      </c>
      <c r="AE44" s="58"/>
      <c r="AF44" s="58"/>
      <c r="AG44" s="58"/>
      <c r="AH44" s="63">
        <v>32.248155044957983</v>
      </c>
      <c r="AI44" s="76">
        <f t="shared" si="2"/>
        <v>99.999999999999986</v>
      </c>
      <c r="AJ44" s="89"/>
      <c r="AM44" s="87"/>
      <c r="AN44" s="87"/>
      <c r="AO44" s="87"/>
    </row>
    <row r="45" spans="2:41" x14ac:dyDescent="0.25">
      <c r="B45" s="7" t="s">
        <v>74</v>
      </c>
      <c r="C45" s="77" t="s">
        <v>89</v>
      </c>
      <c r="D45" s="17">
        <v>7150</v>
      </c>
      <c r="E45" s="117">
        <v>7140</v>
      </c>
      <c r="F45" s="8">
        <v>7160</v>
      </c>
      <c r="G45" s="49">
        <v>31.688279070089663</v>
      </c>
      <c r="H45" s="40"/>
      <c r="I45" s="63">
        <v>23.510608675172584</v>
      </c>
      <c r="J45" s="81">
        <v>0.79708536477486136</v>
      </c>
      <c r="K45" s="81"/>
      <c r="L45" s="81"/>
      <c r="M45" s="58"/>
      <c r="N45" s="81"/>
      <c r="O45" s="81"/>
      <c r="P45" s="63">
        <f t="shared" si="3"/>
        <v>0.79708536477486136</v>
      </c>
      <c r="Q45" s="40">
        <v>1.837810769566111</v>
      </c>
      <c r="R45" s="81"/>
      <c r="S45" s="58">
        <v>0.76524390346059845</v>
      </c>
      <c r="T45" s="81">
        <v>7.1450514950401427</v>
      </c>
      <c r="U45" s="58">
        <v>0.67750317221275214</v>
      </c>
      <c r="V45" s="58">
        <v>0.245466061197713</v>
      </c>
      <c r="W45" s="58">
        <v>4.2079896205322225</v>
      </c>
      <c r="X45" s="58"/>
      <c r="Y45" s="63"/>
      <c r="Z45" s="40">
        <v>3.8444949665698429</v>
      </c>
      <c r="AA45" s="58">
        <v>2.7959963393235223</v>
      </c>
      <c r="AB45" s="58">
        <v>3.4658704622864498</v>
      </c>
      <c r="AC45" s="58">
        <v>11.766484594653155</v>
      </c>
      <c r="AD45" s="58">
        <v>7.2521155051203854</v>
      </c>
      <c r="AE45" s="58"/>
      <c r="AF45" s="58"/>
      <c r="AG45" s="58"/>
      <c r="AH45" s="63">
        <v>29.12496186795336</v>
      </c>
      <c r="AI45" s="76">
        <f t="shared" si="2"/>
        <v>100</v>
      </c>
      <c r="AJ45" s="89"/>
      <c r="AM45" s="87"/>
      <c r="AN45" s="87"/>
      <c r="AO45" s="87"/>
    </row>
    <row r="46" spans="2:41" x14ac:dyDescent="0.25">
      <c r="B46" s="7" t="s">
        <v>74</v>
      </c>
      <c r="C46" s="77" t="s">
        <v>90</v>
      </c>
      <c r="D46" s="17">
        <v>7290</v>
      </c>
      <c r="E46" s="117">
        <v>7280</v>
      </c>
      <c r="F46" s="8">
        <v>7300</v>
      </c>
      <c r="G46" s="49">
        <v>31.113335308010182</v>
      </c>
      <c r="H46" s="40"/>
      <c r="I46" s="63">
        <v>36.047323557892668</v>
      </c>
      <c r="J46" s="81">
        <v>3.4685888311092277</v>
      </c>
      <c r="K46" s="81"/>
      <c r="L46" s="81"/>
      <c r="M46" s="58"/>
      <c r="N46" s="81"/>
      <c r="O46" s="81"/>
      <c r="P46" s="63">
        <f t="shared" si="3"/>
        <v>3.4685888311092277</v>
      </c>
      <c r="Q46" s="40">
        <v>0.91666880537458073</v>
      </c>
      <c r="R46" s="81"/>
      <c r="S46" s="58"/>
      <c r="T46" s="81">
        <v>3.8330223791287721</v>
      </c>
      <c r="U46" s="58">
        <v>1.9322419473209396</v>
      </c>
      <c r="V46" s="58">
        <v>1.4649156985411957</v>
      </c>
      <c r="W46" s="58"/>
      <c r="X46" s="58"/>
      <c r="Y46" s="63"/>
      <c r="Z46" s="40">
        <v>3.1411377139481229</v>
      </c>
      <c r="AA46" s="58">
        <v>4.1386611771613779</v>
      </c>
      <c r="AB46" s="58">
        <v>2.2921815750432244</v>
      </c>
      <c r="AC46" s="58">
        <v>7.9377398987607961</v>
      </c>
      <c r="AD46" s="58">
        <v>3.7141831077089282</v>
      </c>
      <c r="AE46" s="58"/>
      <c r="AF46" s="58"/>
      <c r="AG46" s="58"/>
      <c r="AH46" s="63">
        <v>21.223903472622446</v>
      </c>
      <c r="AI46" s="76">
        <f t="shared" si="2"/>
        <v>100.00000000000001</v>
      </c>
      <c r="AJ46" s="89"/>
      <c r="AM46" s="87"/>
      <c r="AN46" s="87"/>
      <c r="AO46" s="87"/>
    </row>
    <row r="47" spans="2:41" x14ac:dyDescent="0.25">
      <c r="B47" s="7" t="s">
        <v>74</v>
      </c>
      <c r="C47" s="77" t="s">
        <v>91</v>
      </c>
      <c r="D47" s="17">
        <v>7790</v>
      </c>
      <c r="E47" s="117">
        <v>7780</v>
      </c>
      <c r="F47" s="8">
        <v>7800</v>
      </c>
      <c r="G47" s="49">
        <v>32.82383649780445</v>
      </c>
      <c r="H47" s="40"/>
      <c r="I47" s="63">
        <v>24.52523331889185</v>
      </c>
      <c r="J47" s="81">
        <v>15.307852218533268</v>
      </c>
      <c r="K47" s="81"/>
      <c r="L47" s="81"/>
      <c r="M47" s="58"/>
      <c r="N47" s="81"/>
      <c r="O47" s="81"/>
      <c r="P47" s="63">
        <f t="shared" si="3"/>
        <v>15.307852218533268</v>
      </c>
      <c r="Q47" s="40">
        <v>1.0791094535405938</v>
      </c>
      <c r="R47" s="81"/>
      <c r="S47" s="58"/>
      <c r="T47" s="81">
        <v>1.9156986223341197</v>
      </c>
      <c r="U47" s="58"/>
      <c r="V47" s="58"/>
      <c r="W47" s="58"/>
      <c r="X47" s="58"/>
      <c r="Y47" s="63"/>
      <c r="Z47" s="40">
        <v>4.8696539777791443</v>
      </c>
      <c r="AA47" s="58">
        <v>4.5287781993346039</v>
      </c>
      <c r="AB47" s="58">
        <v>2.7757027673341117</v>
      </c>
      <c r="AC47" s="58">
        <v>6.6227294097796356</v>
      </c>
      <c r="AD47" s="58">
        <v>5.5514055346682234</v>
      </c>
      <c r="AE47" s="58"/>
      <c r="AF47" s="58"/>
      <c r="AG47" s="58"/>
      <c r="AH47" s="63">
        <v>24.348269888895715</v>
      </c>
      <c r="AI47" s="76">
        <f t="shared" si="2"/>
        <v>100</v>
      </c>
      <c r="AJ47" s="89"/>
      <c r="AM47" s="87"/>
      <c r="AN47" s="87"/>
      <c r="AO47" s="87"/>
    </row>
    <row r="48" spans="2:41" x14ac:dyDescent="0.25">
      <c r="B48" s="7" t="s">
        <v>74</v>
      </c>
      <c r="C48" s="77" t="s">
        <v>84</v>
      </c>
      <c r="D48" s="17">
        <v>8030</v>
      </c>
      <c r="E48" s="117">
        <v>8020</v>
      </c>
      <c r="F48" s="8">
        <v>8040</v>
      </c>
      <c r="G48" s="49">
        <v>36.160941221798296</v>
      </c>
      <c r="H48" s="40"/>
      <c r="I48" s="63">
        <v>25.749413771220198</v>
      </c>
      <c r="J48" s="81">
        <v>6.4201716438751113</v>
      </c>
      <c r="K48" s="81"/>
      <c r="L48" s="81"/>
      <c r="M48" s="58"/>
      <c r="N48" s="81"/>
      <c r="O48" s="81"/>
      <c r="P48" s="63">
        <f t="shared" si="3"/>
        <v>6.4201716438751113</v>
      </c>
      <c r="Q48" s="40">
        <v>1.2662317339817806</v>
      </c>
      <c r="R48" s="81"/>
      <c r="S48" s="58"/>
      <c r="T48" s="81">
        <v>2.0320388700515033</v>
      </c>
      <c r="U48" s="58"/>
      <c r="V48" s="58"/>
      <c r="W48" s="58"/>
      <c r="X48" s="58"/>
      <c r="Y48" s="63"/>
      <c r="Z48" s="40">
        <v>5.7309829573327686</v>
      </c>
      <c r="AA48" s="58">
        <v>5.0500740911150155</v>
      </c>
      <c r="AB48" s="58">
        <v>2.5534082483165808</v>
      </c>
      <c r="AC48" s="58">
        <v>8.9653000718671052</v>
      </c>
      <c r="AD48" s="58">
        <v>6.0714373904416474</v>
      </c>
      <c r="AE48" s="58"/>
      <c r="AF48" s="58"/>
      <c r="AG48" s="58"/>
      <c r="AH48" s="63">
        <v>28.371202759073118</v>
      </c>
      <c r="AI48" s="76">
        <f t="shared" si="2"/>
        <v>100.00000000000001</v>
      </c>
      <c r="AJ48" s="89"/>
      <c r="AM48" s="87"/>
      <c r="AN48" s="87"/>
      <c r="AO48" s="87"/>
    </row>
    <row r="49" spans="2:41" x14ac:dyDescent="0.25">
      <c r="B49" s="7" t="s">
        <v>74</v>
      </c>
      <c r="C49" s="77" t="s">
        <v>85</v>
      </c>
      <c r="D49" s="17">
        <v>8210</v>
      </c>
      <c r="E49" s="117">
        <v>8200</v>
      </c>
      <c r="F49" s="8">
        <v>8220</v>
      </c>
      <c r="G49" s="49">
        <v>30.119147985251832</v>
      </c>
      <c r="H49" s="40"/>
      <c r="I49" s="63">
        <v>25.852162648938165</v>
      </c>
      <c r="J49" s="81">
        <v>5.8507942742233219</v>
      </c>
      <c r="K49" s="81"/>
      <c r="L49" s="81"/>
      <c r="M49" s="58"/>
      <c r="N49" s="81"/>
      <c r="O49" s="81"/>
      <c r="P49" s="63">
        <f t="shared" si="3"/>
        <v>5.8507942742233219</v>
      </c>
      <c r="Q49" s="40">
        <v>0.71342121866717811</v>
      </c>
      <c r="R49" s="81"/>
      <c r="S49" s="58"/>
      <c r="T49" s="81"/>
      <c r="U49" s="58">
        <v>1.4311875848094253</v>
      </c>
      <c r="V49" s="58"/>
      <c r="W49" s="58"/>
      <c r="X49" s="58"/>
      <c r="Y49" s="63"/>
      <c r="Z49" s="40">
        <v>3.7114284876753385</v>
      </c>
      <c r="AA49" s="58">
        <v>5.1527599391997416</v>
      </c>
      <c r="AB49" s="58">
        <v>2.4142301813033757</v>
      </c>
      <c r="AC49" s="58">
        <v>18.953508587545905</v>
      </c>
      <c r="AD49" s="58">
        <v>5.8013590923857237</v>
      </c>
      <c r="AE49" s="58"/>
      <c r="AF49" s="58"/>
      <c r="AG49" s="58"/>
      <c r="AH49" s="63">
        <v>36.033286288110084</v>
      </c>
      <c r="AI49" s="76">
        <f t="shared" si="2"/>
        <v>100</v>
      </c>
      <c r="AJ49" s="89"/>
      <c r="AM49" s="87"/>
      <c r="AN49" s="87"/>
      <c r="AO49" s="87"/>
    </row>
    <row r="50" spans="2:41" x14ac:dyDescent="0.25">
      <c r="B50" s="7" t="s">
        <v>74</v>
      </c>
      <c r="C50" s="77" t="s">
        <v>79</v>
      </c>
      <c r="D50" s="17">
        <v>8695</v>
      </c>
      <c r="E50" s="117">
        <v>8683</v>
      </c>
      <c r="F50" s="8">
        <v>8707</v>
      </c>
      <c r="G50" s="49">
        <v>54.603587467207085</v>
      </c>
      <c r="H50" s="40"/>
      <c r="I50" s="63">
        <v>31.439327927886751</v>
      </c>
      <c r="J50" s="81">
        <v>3.5694227037059898</v>
      </c>
      <c r="K50" s="81"/>
      <c r="L50" s="81"/>
      <c r="M50" s="58"/>
      <c r="N50" s="81"/>
      <c r="O50" s="81"/>
      <c r="P50" s="63">
        <f t="shared" si="3"/>
        <v>3.5694227037059898</v>
      </c>
      <c r="Q50" s="40">
        <v>0.58716432532294249</v>
      </c>
      <c r="R50" s="81"/>
      <c r="S50" s="58">
        <v>0.23247925720149731</v>
      </c>
      <c r="T50" s="81"/>
      <c r="U50" s="58"/>
      <c r="V50" s="58"/>
      <c r="W50" s="58"/>
      <c r="X50" s="58"/>
      <c r="Y50" s="63">
        <v>2.8284369499800839</v>
      </c>
      <c r="Z50" s="40">
        <v>0.84244767108695751</v>
      </c>
      <c r="AA50" s="58">
        <v>3.6528531018330481</v>
      </c>
      <c r="AB50" s="58">
        <v>1.4018329246886976</v>
      </c>
      <c r="AC50" s="58"/>
      <c r="AD50" s="58">
        <v>0.84244767108695751</v>
      </c>
      <c r="AE50" s="58"/>
      <c r="AF50" s="58"/>
      <c r="AG50" s="58"/>
      <c r="AH50" s="63">
        <v>6.73958136869566</v>
      </c>
      <c r="AI50" s="76">
        <f t="shared" si="2"/>
        <v>100.00000000000004</v>
      </c>
      <c r="AJ50" s="89"/>
      <c r="AM50" s="87"/>
      <c r="AN50" s="87"/>
      <c r="AO50" s="87"/>
    </row>
    <row r="51" spans="2:41" x14ac:dyDescent="0.25">
      <c r="B51" s="7" t="s">
        <v>74</v>
      </c>
      <c r="C51" s="77" t="s">
        <v>80</v>
      </c>
      <c r="D51" s="17">
        <v>9091</v>
      </c>
      <c r="E51" s="117">
        <v>9084</v>
      </c>
      <c r="F51" s="8">
        <v>9098</v>
      </c>
      <c r="G51" s="49">
        <v>4.4388074585906647</v>
      </c>
      <c r="H51" s="40">
        <v>11.6</v>
      </c>
      <c r="I51" s="63">
        <v>27</v>
      </c>
      <c r="J51" s="81"/>
      <c r="K51" s="81">
        <v>2.7</v>
      </c>
      <c r="L51" s="81"/>
      <c r="M51" s="58"/>
      <c r="N51" s="81"/>
      <c r="O51" s="81"/>
      <c r="P51" s="63">
        <f t="shared" si="3"/>
        <v>2.7</v>
      </c>
      <c r="Q51" s="40">
        <v>1.7</v>
      </c>
      <c r="R51" s="81"/>
      <c r="S51" s="58"/>
      <c r="T51" s="81">
        <v>4.5</v>
      </c>
      <c r="U51" s="58"/>
      <c r="V51" s="58">
        <v>3.3</v>
      </c>
      <c r="W51" s="58"/>
      <c r="X51" s="58">
        <v>3.8</v>
      </c>
      <c r="Y51" s="63">
        <v>1.2</v>
      </c>
      <c r="Z51" s="40">
        <v>2.1147000000000005</v>
      </c>
      <c r="AA51" s="58">
        <v>2.7531000000000003</v>
      </c>
      <c r="AB51" s="58">
        <v>3.1520999999999999</v>
      </c>
      <c r="AC51" s="58"/>
      <c r="AD51" s="58">
        <v>31.880100000000002</v>
      </c>
      <c r="AE51" s="58"/>
      <c r="AF51" s="58"/>
      <c r="AG51" s="58"/>
      <c r="AH51" s="63">
        <v>39.9</v>
      </c>
      <c r="AI51" s="76">
        <f t="shared" si="2"/>
        <v>100.13880745859066</v>
      </c>
      <c r="AJ51" s="89"/>
      <c r="AM51" s="87"/>
      <c r="AN51" s="87"/>
      <c r="AO51" s="87"/>
    </row>
    <row r="52" spans="2:41" x14ac:dyDescent="0.25">
      <c r="B52" s="7" t="s">
        <v>74</v>
      </c>
      <c r="C52" s="77" t="s">
        <v>92</v>
      </c>
      <c r="D52" s="17">
        <v>9146.5</v>
      </c>
      <c r="E52" s="117">
        <v>9140</v>
      </c>
      <c r="F52" s="8">
        <v>9153</v>
      </c>
      <c r="G52" s="49">
        <v>32.249689494133776</v>
      </c>
      <c r="H52" s="40"/>
      <c r="I52" s="63">
        <v>24.549464456927588</v>
      </c>
      <c r="J52" s="81">
        <v>4.250890256517188</v>
      </c>
      <c r="K52" s="81"/>
      <c r="L52" s="81"/>
      <c r="M52" s="58"/>
      <c r="N52" s="81"/>
      <c r="O52" s="81"/>
      <c r="P52" s="63">
        <f t="shared" si="3"/>
        <v>4.250890256517188</v>
      </c>
      <c r="Q52" s="40">
        <v>1.1924711083512194</v>
      </c>
      <c r="R52" s="81"/>
      <c r="S52" s="58"/>
      <c r="T52" s="81"/>
      <c r="U52" s="58"/>
      <c r="V52" s="58">
        <v>1.3638797152834004</v>
      </c>
      <c r="W52" s="58"/>
      <c r="X52" s="58"/>
      <c r="Y52" s="63">
        <v>2.3787075751819717</v>
      </c>
      <c r="Z52" s="40">
        <v>5.0001899168599158</v>
      </c>
      <c r="AA52" s="58">
        <v>5.1022346090407309</v>
      </c>
      <c r="AB52" s="58">
        <v>0.88438733223372679</v>
      </c>
      <c r="AC52" s="58">
        <v>17.075478491589642</v>
      </c>
      <c r="AD52" s="58">
        <v>5.9526070438808514</v>
      </c>
      <c r="AE52" s="58"/>
      <c r="AF52" s="58"/>
      <c r="AG52" s="58"/>
      <c r="AH52" s="63">
        <v>34.014897393604869</v>
      </c>
      <c r="AI52" s="76">
        <f t="shared" si="2"/>
        <v>100.00000000000001</v>
      </c>
      <c r="AJ52" s="89"/>
      <c r="AM52" s="87"/>
      <c r="AN52" s="87"/>
      <c r="AO52" s="87"/>
    </row>
    <row r="53" spans="2:41" x14ac:dyDescent="0.25">
      <c r="B53" s="7" t="s">
        <v>74</v>
      </c>
      <c r="C53" s="77" t="s">
        <v>93</v>
      </c>
      <c r="D53" s="17">
        <v>9245</v>
      </c>
      <c r="E53" s="117">
        <v>9240</v>
      </c>
      <c r="F53" s="8">
        <v>9250</v>
      </c>
      <c r="G53" s="49">
        <v>30.260842804088949</v>
      </c>
      <c r="H53" s="40"/>
      <c r="I53" s="63">
        <v>33.116013100639734</v>
      </c>
      <c r="J53" s="81">
        <v>7.446706752942883</v>
      </c>
      <c r="K53" s="81"/>
      <c r="L53" s="81"/>
      <c r="M53" s="58"/>
      <c r="N53" s="81"/>
      <c r="O53" s="81"/>
      <c r="P53" s="63">
        <f t="shared" si="3"/>
        <v>7.446706752942883</v>
      </c>
      <c r="Q53" s="40">
        <v>0.43990643710984412</v>
      </c>
      <c r="R53" s="81"/>
      <c r="S53" s="58">
        <v>1.1019490509297187</v>
      </c>
      <c r="T53" s="81"/>
      <c r="U53" s="58"/>
      <c r="V53" s="58">
        <v>0.93661043260578736</v>
      </c>
      <c r="W53" s="58"/>
      <c r="X53" s="58"/>
      <c r="Y53" s="63">
        <v>2.9292078852471697</v>
      </c>
      <c r="Z53" s="40">
        <v>2.6858702796172582</v>
      </c>
      <c r="AA53" s="58">
        <v>4.753752707287183</v>
      </c>
      <c r="AB53" s="58">
        <v>2.0678824276699244</v>
      </c>
      <c r="AC53" s="58">
        <v>8.2715297106796974</v>
      </c>
      <c r="AD53" s="58">
        <v>5.9897284111818498</v>
      </c>
      <c r="AE53" s="58"/>
      <c r="AF53" s="58"/>
      <c r="AG53" s="58"/>
      <c r="AH53" s="63">
        <v>23.768763536435912</v>
      </c>
      <c r="AI53" s="76">
        <f t="shared" si="2"/>
        <v>100</v>
      </c>
      <c r="AJ53" s="89"/>
      <c r="AM53" s="87"/>
      <c r="AN53" s="87"/>
      <c r="AO53" s="87"/>
    </row>
    <row r="54" spans="2:41" x14ac:dyDescent="0.25">
      <c r="B54" s="7" t="s">
        <v>74</v>
      </c>
      <c r="C54" s="77" t="s">
        <v>81</v>
      </c>
      <c r="D54" s="17">
        <v>9287.5</v>
      </c>
      <c r="E54" s="117">
        <v>9282</v>
      </c>
      <c r="F54" s="8">
        <v>9293</v>
      </c>
      <c r="G54" s="49">
        <v>19.195808296808536</v>
      </c>
      <c r="H54" s="40">
        <v>15.008735254195923</v>
      </c>
      <c r="I54" s="63">
        <v>28.963081719938472</v>
      </c>
      <c r="J54" s="81">
        <v>1.9444632758598936</v>
      </c>
      <c r="K54" s="81"/>
      <c r="L54" s="81"/>
      <c r="M54" s="58"/>
      <c r="N54" s="81"/>
      <c r="O54" s="81"/>
      <c r="P54" s="63">
        <f t="shared" si="3"/>
        <v>1.9444632758598936</v>
      </c>
      <c r="Q54" s="40">
        <v>0</v>
      </c>
      <c r="R54" s="81"/>
      <c r="S54" s="58">
        <v>1.1353867723250981</v>
      </c>
      <c r="T54" s="81"/>
      <c r="U54" s="58"/>
      <c r="V54" s="58">
        <v>1.4229060695536395</v>
      </c>
      <c r="W54" s="58">
        <v>0.33878715941753329</v>
      </c>
      <c r="X54" s="58"/>
      <c r="Y54" s="63">
        <v>7.3697601360289413</v>
      </c>
      <c r="Z54" s="40">
        <v>4.6287614073839292</v>
      </c>
      <c r="AA54" s="58">
        <v>14.698779575575564</v>
      </c>
      <c r="AB54" s="58">
        <v>5.2935303329124732</v>
      </c>
      <c r="AC54" s="58"/>
      <c r="AD54" s="58"/>
      <c r="AE54" s="58"/>
      <c r="AF54" s="58"/>
      <c r="AG54" s="58"/>
      <c r="AH54" s="63">
        <v>24.621071315871966</v>
      </c>
      <c r="AI54" s="76">
        <f t="shared" si="2"/>
        <v>100</v>
      </c>
      <c r="AJ54" s="89"/>
      <c r="AM54" s="87"/>
      <c r="AN54" s="87"/>
      <c r="AO54" s="87"/>
    </row>
    <row r="55" spans="2:41" x14ac:dyDescent="0.25">
      <c r="B55" s="7" t="s">
        <v>74</v>
      </c>
      <c r="C55" s="77" t="s">
        <v>82</v>
      </c>
      <c r="D55" s="17">
        <v>9641</v>
      </c>
      <c r="E55" s="117">
        <v>9635</v>
      </c>
      <c r="F55" s="8">
        <v>9647</v>
      </c>
      <c r="G55" s="49">
        <v>6.1126167701668486</v>
      </c>
      <c r="H55" s="40">
        <v>10.393272234411567</v>
      </c>
      <c r="I55" s="63">
        <v>34.02650630553827</v>
      </c>
      <c r="J55" s="81"/>
      <c r="K55" s="81"/>
      <c r="L55" s="81"/>
      <c r="M55" s="58"/>
      <c r="N55" s="81"/>
      <c r="O55" s="81"/>
      <c r="P55" s="63"/>
      <c r="Q55" s="40">
        <v>0.64134372806976203</v>
      </c>
      <c r="R55" s="81">
        <v>3.5963995402633917</v>
      </c>
      <c r="S55" s="58"/>
      <c r="T55" s="81"/>
      <c r="U55" s="58"/>
      <c r="V55" s="58">
        <v>1.9312589497397497</v>
      </c>
      <c r="W55" s="58">
        <v>2.2416398523764949</v>
      </c>
      <c r="X55" s="58">
        <v>7.7250357989589986</v>
      </c>
      <c r="Y55" s="63">
        <v>0.80974310224514179</v>
      </c>
      <c r="Z55" s="40">
        <v>5.9840818041542789</v>
      </c>
      <c r="AA55" s="58">
        <v>13.236528773319518</v>
      </c>
      <c r="AB55" s="58">
        <v>7.8703684598116048</v>
      </c>
      <c r="AC55" s="58"/>
      <c r="AD55" s="58"/>
      <c r="AE55" s="58"/>
      <c r="AF55" s="58">
        <v>1.9513310230937866</v>
      </c>
      <c r="AG55" s="58">
        <v>3.479873657850586</v>
      </c>
      <c r="AH55" s="63">
        <v>32.522183718229776</v>
      </c>
      <c r="AI55" s="76">
        <f t="shared" si="2"/>
        <v>100</v>
      </c>
      <c r="AJ55" s="89"/>
      <c r="AM55" s="87"/>
      <c r="AN55" s="87"/>
      <c r="AO55" s="87"/>
    </row>
    <row r="56" spans="2:41" ht="15.75" thickBot="1" x14ac:dyDescent="0.3">
      <c r="B56" s="41" t="s">
        <v>74</v>
      </c>
      <c r="C56" s="78" t="s">
        <v>94</v>
      </c>
      <c r="D56" s="42">
        <v>9695</v>
      </c>
      <c r="E56" s="119">
        <v>9690</v>
      </c>
      <c r="F56" s="43">
        <v>9700</v>
      </c>
      <c r="G56" s="50">
        <v>32.355527205212915</v>
      </c>
      <c r="H56" s="44"/>
      <c r="I56" s="64">
        <v>33.515639743859722</v>
      </c>
      <c r="J56" s="82">
        <v>5.6181701375399866</v>
      </c>
      <c r="K56" s="82"/>
      <c r="L56" s="82"/>
      <c r="M56" s="59"/>
      <c r="N56" s="82"/>
      <c r="O56" s="82"/>
      <c r="P56" s="63">
        <f>SUM(J56+K56+L56+M56+N56+O56)</f>
        <v>5.6181701375399866</v>
      </c>
      <c r="Q56" s="44">
        <v>1.0023270377399141</v>
      </c>
      <c r="R56" s="82"/>
      <c r="S56" s="59"/>
      <c r="T56" s="82"/>
      <c r="U56" s="59"/>
      <c r="V56" s="59">
        <v>0.33024446345960728</v>
      </c>
      <c r="W56" s="59"/>
      <c r="X56" s="59"/>
      <c r="Y56" s="64">
        <v>0.46714216177846057</v>
      </c>
      <c r="Z56" s="44">
        <v>2.9916263160458536</v>
      </c>
      <c r="AA56" s="59">
        <v>3.3121577070507664</v>
      </c>
      <c r="AB56" s="59">
        <v>2.2971416355352088</v>
      </c>
      <c r="AC56" s="59">
        <v>13.141787031201428</v>
      </c>
      <c r="AD56" s="59">
        <v>4.9682365605761509</v>
      </c>
      <c r="AE56" s="59"/>
      <c r="AF56" s="59"/>
      <c r="AG56" s="59"/>
      <c r="AH56" s="64">
        <v>26.71094925040941</v>
      </c>
      <c r="AI56" s="76">
        <f t="shared" si="2"/>
        <v>100.00000000000001</v>
      </c>
      <c r="AJ56" s="90"/>
      <c r="AM56" s="48"/>
      <c r="AN56" s="48"/>
      <c r="AO56" s="48"/>
    </row>
    <row r="57" spans="2:41" x14ac:dyDescent="0.25">
      <c r="B57" s="65"/>
      <c r="C57" s="65"/>
      <c r="D57" s="66"/>
      <c r="E57" s="66"/>
      <c r="F57" s="66"/>
      <c r="G57" s="55"/>
      <c r="H57" s="55"/>
      <c r="I57" s="55"/>
      <c r="J57" s="55"/>
      <c r="K57" s="55"/>
      <c r="L57" s="55"/>
      <c r="M57" s="55"/>
      <c r="N57" s="55"/>
      <c r="O57" s="55"/>
      <c r="P57" s="11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115"/>
      <c r="AJ57" s="67"/>
    </row>
    <row r="58" spans="2:41" x14ac:dyDescent="0.25">
      <c r="B58" s="70" t="s">
        <v>55</v>
      </c>
      <c r="C58" s="65"/>
      <c r="D58" s="66"/>
      <c r="E58" s="66"/>
      <c r="F58" s="66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67"/>
    </row>
    <row r="59" spans="2:41" x14ac:dyDescent="0.25">
      <c r="B59" s="70" t="s">
        <v>54</v>
      </c>
      <c r="C59" s="65"/>
      <c r="D59" s="66"/>
      <c r="E59" s="66"/>
      <c r="F59" s="66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67"/>
    </row>
    <row r="60" spans="2:41" x14ac:dyDescent="0.25">
      <c r="B60" s="70" t="s">
        <v>65</v>
      </c>
      <c r="C60" s="65"/>
      <c r="D60" s="66"/>
      <c r="E60" s="66"/>
      <c r="F60" s="66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67"/>
    </row>
  </sheetData>
  <sortState xmlns:xlrd2="http://schemas.microsoft.com/office/spreadsheetml/2017/richdata2" ref="B13:AJ32">
    <sortCondition ref="D13:D32"/>
  </sortState>
  <mergeCells count="7">
    <mergeCell ref="AM38:AO38"/>
    <mergeCell ref="B1:AJ1"/>
    <mergeCell ref="G10:AJ10"/>
    <mergeCell ref="AM14:AO14"/>
    <mergeCell ref="G34:AJ34"/>
    <mergeCell ref="B10:F10"/>
    <mergeCell ref="B34:F34"/>
  </mergeCells>
  <phoneticPr fontId="20" type="noConversion"/>
  <pageMargins left="0.25" right="0.25" top="0.75" bottom="0.75" header="0.3" footer="0.3"/>
  <pageSetup scale="2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N10"/>
  <sheetViews>
    <sheetView showGridLines="0" view="pageBreakPreview" zoomScale="60" zoomScaleNormal="60" workbookViewId="0">
      <selection activeCell="D7" sqref="D7"/>
    </sheetView>
  </sheetViews>
  <sheetFormatPr defaultRowHeight="12.75" x14ac:dyDescent="0.2"/>
  <cols>
    <col min="1" max="1" width="2.7109375" style="53" customWidth="1"/>
    <col min="2" max="3" width="9.140625" style="53"/>
    <col min="4" max="4" width="13.140625" style="53" customWidth="1"/>
    <col min="5" max="10" width="9.140625" style="53"/>
    <col min="11" max="11" width="2.7109375" style="53" customWidth="1"/>
    <col min="12" max="20" width="9.140625" style="53"/>
    <col min="21" max="21" width="2.7109375" style="53" customWidth="1"/>
    <col min="22" max="30" width="9.140625" style="53"/>
    <col min="31" max="31" width="2.7109375" style="53" customWidth="1"/>
    <col min="32" max="40" width="9.140625" style="53"/>
    <col min="41" max="41" width="2.7109375" style="53" customWidth="1"/>
    <col min="42" max="16384" width="9.140625" style="53"/>
  </cols>
  <sheetData>
    <row r="1" spans="2:40" ht="55.5" customHeight="1" x14ac:dyDescent="0.2">
      <c r="B1" s="126" t="s">
        <v>18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</row>
    <row r="2" spans="2:40" ht="15" x14ac:dyDescent="0.25">
      <c r="B2" s="3" t="s">
        <v>13</v>
      </c>
      <c r="C2"/>
      <c r="D2"/>
    </row>
    <row r="3" spans="2:40" ht="15" x14ac:dyDescent="0.25">
      <c r="B3" t="s">
        <v>1</v>
      </c>
      <c r="C3"/>
      <c r="D3" s="4" t="str">
        <f>Data!D3</f>
        <v>Hilcorp Energy</v>
      </c>
    </row>
    <row r="4" spans="2:40" ht="15" x14ac:dyDescent="0.25">
      <c r="B4" t="s">
        <v>67</v>
      </c>
      <c r="C4"/>
      <c r="D4" s="4" t="str">
        <f>Data!D4</f>
        <v>Iniskin Unit Beal 1</v>
      </c>
    </row>
    <row r="5" spans="2:40" ht="15" x14ac:dyDescent="0.25">
      <c r="B5" t="s">
        <v>6</v>
      </c>
      <c r="C5"/>
      <c r="D5" s="4" t="str">
        <f>Data!D5</f>
        <v>Alaska</v>
      </c>
    </row>
    <row r="6" spans="2:40" ht="15" x14ac:dyDescent="0.25">
      <c r="B6" t="s">
        <v>7</v>
      </c>
      <c r="C6"/>
      <c r="D6" s="4" t="str">
        <f>Data!D6</f>
        <v>50-121-10008</v>
      </c>
    </row>
    <row r="7" spans="2:40" ht="15" x14ac:dyDescent="0.25">
      <c r="B7" t="s">
        <v>8</v>
      </c>
      <c r="C7"/>
      <c r="D7" s="4">
        <f>Data!D7</f>
        <v>28148</v>
      </c>
    </row>
    <row r="8" spans="2:40" ht="15" x14ac:dyDescent="0.25">
      <c r="B8" t="s">
        <v>9</v>
      </c>
      <c r="C8"/>
      <c r="D8" s="114">
        <f ca="1">Data!D8</f>
        <v>44168</v>
      </c>
    </row>
    <row r="10" spans="2:40" ht="15.75" x14ac:dyDescent="0.25">
      <c r="B10" s="54" t="s">
        <v>56</v>
      </c>
      <c r="C10" s="51"/>
      <c r="D10" s="52"/>
      <c r="L10" s="54" t="s">
        <v>57</v>
      </c>
      <c r="M10" s="51"/>
      <c r="N10" s="52"/>
      <c r="V10" s="54" t="s">
        <v>58</v>
      </c>
      <c r="W10" s="51"/>
      <c r="X10" s="52"/>
      <c r="AF10" s="54" t="s">
        <v>59</v>
      </c>
      <c r="AG10" s="51"/>
      <c r="AH10" s="52"/>
    </row>
  </sheetData>
  <mergeCells count="1">
    <mergeCell ref="B1:AN1"/>
  </mergeCells>
  <pageMargins left="0.7" right="0.7" top="0.75" bottom="0.75" header="0.3" footer="0.3"/>
  <pageSetup scale="2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E407BEA616C34192F05E19503E49B8" ma:contentTypeVersion="13" ma:contentTypeDescription="Create a new document." ma:contentTypeScope="" ma:versionID="c5648105d9ef8c7e0634a923a4e1c155">
  <xsd:schema xmlns:xsd="http://www.w3.org/2001/XMLSchema" xmlns:xs="http://www.w3.org/2001/XMLSchema" xmlns:p="http://schemas.microsoft.com/office/2006/metadata/properties" xmlns:ns3="aab2f83d-f27a-44d0-9ede-44cd48e5b870" xmlns:ns4="66844fd1-74e9-40ef-81a0-bdb826355769" targetNamespace="http://schemas.microsoft.com/office/2006/metadata/properties" ma:root="true" ma:fieldsID="fcb5847da0f8eeb6da27ad783e642e82" ns3:_="" ns4:_="">
    <xsd:import namespace="aab2f83d-f27a-44d0-9ede-44cd48e5b870"/>
    <xsd:import namespace="66844fd1-74e9-40ef-81a0-bdb8263557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2f83d-f27a-44d0-9ede-44cd48e5b8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44fd1-74e9-40ef-81a0-bdb826355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1BF91F-B642-460D-98A8-7A20B5B7D3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3E6164-9866-4522-B5A0-B2370772A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b2f83d-f27a-44d0-9ede-44cd48e5b870"/>
    <ds:schemaRef ds:uri="66844fd1-74e9-40ef-81a0-bdb826355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9854F2-8DA5-4492-B9D6-6A9931223E07}">
  <ds:schemaRefs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aab2f83d-f27a-44d0-9ede-44cd48e5b870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66844fd1-74e9-40ef-81a0-bdb826355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Cover</vt:lpstr>
      <vt:lpstr>Procedure</vt:lpstr>
      <vt:lpstr>Data</vt:lpstr>
      <vt:lpstr>Plots</vt:lpstr>
      <vt:lpstr>Cover!Print_Area</vt:lpstr>
      <vt:lpstr>Data!Print_Area</vt:lpstr>
      <vt:lpstr>Plots!Print_Area</vt:lpstr>
      <vt:lpstr>Procedure!Print_Area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Greene</dc:creator>
  <cp:lastModifiedBy>James Greene</cp:lastModifiedBy>
  <cp:lastPrinted>2019-11-13T22:24:15Z</cp:lastPrinted>
  <dcterms:created xsi:type="dcterms:W3CDTF">2019-09-19T16:38:09Z</dcterms:created>
  <dcterms:modified xsi:type="dcterms:W3CDTF">2020-12-03T19:24:54Z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0x010100E7E407BEA616C34192F05E19503E49B8</vt:lpwstr>
  </property>
</Properties>
</file>